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"/>
    </mc:Choice>
  </mc:AlternateContent>
  <xr:revisionPtr revIDLastSave="0" documentId="13_ncr:1_{2FC7A687-BD9E-45E7-AE99-51A304FB941D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Masteri 1. kolo" sheetId="6" r:id="rId1"/>
    <sheet name="Masteri 2. kolo" sheetId="11" r:id="rId2"/>
    <sheet name="Masteri 3. kolo" sheetId="12" r:id="rId3"/>
    <sheet name="Masteri 2026" sheetId="7" r:id="rId4"/>
    <sheet name="Veterani 1. kolo" sheetId="9" r:id="rId5"/>
    <sheet name="Veterani 2. kolo" sheetId="10" r:id="rId6"/>
    <sheet name="Veterani 3. kolo" sheetId="13" r:id="rId7"/>
    <sheet name="Veterani 2026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0">'Masteri 1. kolo'!$9:$9</definedName>
    <definedName name="_xlnm.Print_Titles" localSheetId="1">'Masteri 2. kolo'!$9:$9</definedName>
    <definedName name="_xlnm.Print_Titles" localSheetId="2">'Masteri 3. kolo'!$9:$9</definedName>
    <definedName name="_xlnm.Print_Titles" localSheetId="4">'Veterani 1. kolo'!$9:$9</definedName>
    <definedName name="_xlnm.Print_Titles" localSheetId="5">'Veterani 2. kolo'!$9:$9</definedName>
    <definedName name="_xlnm.Print_Titles" localSheetId="6">'Veterani 3. kolo'!$9:$9</definedName>
    <definedName name="_xlnm.Print_Area" localSheetId="0">'Masteri 1. kolo'!$A$1:$H$173</definedName>
    <definedName name="_xlnm.Print_Area" localSheetId="1">'Masteri 2. kolo'!$A$1:$H$173</definedName>
    <definedName name="_xlnm.Print_Area" localSheetId="3">'Masteri 2026'!$A$1:$W$49</definedName>
    <definedName name="_xlnm.Print_Area" localSheetId="2">'Masteri 3. kolo'!$A$1:$H$173</definedName>
    <definedName name="_xlnm.Print_Area" localSheetId="4">'Veterani 1. kolo'!$A$1:$H$173</definedName>
    <definedName name="_xlnm.Print_Area" localSheetId="5">'Veterani 2. kolo'!$A$1:$H$173</definedName>
    <definedName name="_xlnm.Print_Area" localSheetId="7">'Veterani 2026'!$A$1:$W$49</definedName>
    <definedName name="_xlnm.Print_Area" localSheetId="6">'Veterani 3. kolo'!$A$1:$H$173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13" l="1"/>
  <c r="G159" i="13"/>
  <c r="F159" i="13"/>
  <c r="E159" i="13"/>
  <c r="D159" i="13"/>
  <c r="C159" i="13"/>
  <c r="B159" i="13"/>
  <c r="A159" i="13"/>
  <c r="H158" i="13"/>
  <c r="G158" i="13"/>
  <c r="F158" i="13"/>
  <c r="E158" i="13"/>
  <c r="D158" i="13"/>
  <c r="C158" i="13"/>
  <c r="B158" i="13"/>
  <c r="A158" i="13"/>
  <c r="H157" i="13"/>
  <c r="G157" i="13"/>
  <c r="F157" i="13"/>
  <c r="E157" i="13"/>
  <c r="D157" i="13"/>
  <c r="C157" i="13"/>
  <c r="B157" i="13"/>
  <c r="H156" i="13"/>
  <c r="G156" i="13"/>
  <c r="F156" i="13"/>
  <c r="E156" i="13"/>
  <c r="D156" i="13"/>
  <c r="C156" i="13"/>
  <c r="B156" i="13"/>
  <c r="A156" i="13"/>
  <c r="H155" i="13"/>
  <c r="G155" i="13"/>
  <c r="F155" i="13"/>
  <c r="E155" i="13"/>
  <c r="D155" i="13"/>
  <c r="C155" i="13"/>
  <c r="B155" i="13"/>
  <c r="A155" i="13"/>
  <c r="H154" i="13"/>
  <c r="G154" i="13"/>
  <c r="F154" i="13"/>
  <c r="E154" i="13"/>
  <c r="D154" i="13"/>
  <c r="C154" i="13"/>
  <c r="B154" i="13"/>
  <c r="A154" i="13"/>
  <c r="H153" i="13"/>
  <c r="G153" i="13"/>
  <c r="F153" i="13"/>
  <c r="E153" i="13"/>
  <c r="D153" i="13"/>
  <c r="C153" i="13"/>
  <c r="B153" i="13"/>
  <c r="A153" i="13"/>
  <c r="H152" i="13"/>
  <c r="G152" i="13"/>
  <c r="F152" i="13"/>
  <c r="E152" i="13"/>
  <c r="D152" i="13"/>
  <c r="C152" i="13"/>
  <c r="B152" i="13"/>
  <c r="A152" i="13"/>
  <c r="H151" i="13"/>
  <c r="G151" i="13"/>
  <c r="F151" i="13"/>
  <c r="E151" i="13"/>
  <c r="D151" i="13"/>
  <c r="C151" i="13"/>
  <c r="B151" i="13"/>
  <c r="A151" i="13"/>
  <c r="H150" i="13"/>
  <c r="G150" i="13"/>
  <c r="F150" i="13"/>
  <c r="E150" i="13"/>
  <c r="D150" i="13"/>
  <c r="C150" i="13"/>
  <c r="B150" i="13"/>
  <c r="A150" i="13"/>
  <c r="H149" i="13"/>
  <c r="G149" i="13"/>
  <c r="F149" i="13"/>
  <c r="E149" i="13"/>
  <c r="D149" i="13"/>
  <c r="C149" i="13"/>
  <c r="B149" i="13"/>
  <c r="A149" i="13"/>
  <c r="H148" i="13"/>
  <c r="G148" i="13"/>
  <c r="F148" i="13"/>
  <c r="E148" i="13"/>
  <c r="D148" i="13"/>
  <c r="C148" i="13"/>
  <c r="B148" i="13"/>
  <c r="A148" i="13"/>
  <c r="H147" i="13"/>
  <c r="G147" i="13"/>
  <c r="F147" i="13"/>
  <c r="E147" i="13"/>
  <c r="D147" i="13"/>
  <c r="C147" i="13"/>
  <c r="B147" i="13"/>
  <c r="A147" i="13"/>
  <c r="H146" i="13"/>
  <c r="G146" i="13"/>
  <c r="F146" i="13"/>
  <c r="E146" i="13"/>
  <c r="D146" i="13"/>
  <c r="C146" i="13"/>
  <c r="B146" i="13"/>
  <c r="A146" i="13"/>
  <c r="H145" i="13"/>
  <c r="G145" i="13"/>
  <c r="F145" i="13"/>
  <c r="E145" i="13"/>
  <c r="D145" i="13"/>
  <c r="C145" i="13"/>
  <c r="B145" i="13"/>
  <c r="A145" i="13"/>
  <c r="H144" i="13"/>
  <c r="G144" i="13"/>
  <c r="F144" i="13"/>
  <c r="E144" i="13"/>
  <c r="D144" i="13"/>
  <c r="C144" i="13"/>
  <c r="B144" i="13"/>
  <c r="A144" i="13"/>
  <c r="H143" i="13"/>
  <c r="G143" i="13"/>
  <c r="F143" i="13"/>
  <c r="E143" i="13"/>
  <c r="D143" i="13"/>
  <c r="C143" i="13"/>
  <c r="B143" i="13"/>
  <c r="A143" i="13"/>
  <c r="H142" i="13"/>
  <c r="G142" i="13"/>
  <c r="F142" i="13"/>
  <c r="E142" i="13"/>
  <c r="D142" i="13"/>
  <c r="C142" i="13"/>
  <c r="B142" i="13"/>
  <c r="A142" i="13"/>
  <c r="H141" i="13"/>
  <c r="G141" i="13"/>
  <c r="F141" i="13"/>
  <c r="E141" i="13"/>
  <c r="D141" i="13"/>
  <c r="C141" i="13"/>
  <c r="B141" i="13"/>
  <c r="A141" i="13"/>
  <c r="H140" i="13"/>
  <c r="G140" i="13"/>
  <c r="F140" i="13"/>
  <c r="E140" i="13"/>
  <c r="D140" i="13"/>
  <c r="C140" i="13"/>
  <c r="B140" i="13"/>
  <c r="A140" i="13"/>
  <c r="H139" i="13"/>
  <c r="G139" i="13"/>
  <c r="F139" i="13"/>
  <c r="E139" i="13"/>
  <c r="D139" i="13"/>
  <c r="C139" i="13"/>
  <c r="B139" i="13"/>
  <c r="A139" i="13"/>
  <c r="H138" i="13"/>
  <c r="G138" i="13"/>
  <c r="F138" i="13"/>
  <c r="E138" i="13"/>
  <c r="D138" i="13"/>
  <c r="C138" i="13"/>
  <c r="B138" i="13"/>
  <c r="A138" i="13"/>
  <c r="H137" i="13"/>
  <c r="G137" i="13"/>
  <c r="F137" i="13"/>
  <c r="E137" i="13"/>
  <c r="D137" i="13"/>
  <c r="C137" i="13"/>
  <c r="B137" i="13"/>
  <c r="A137" i="13"/>
  <c r="H136" i="13"/>
  <c r="G136" i="13"/>
  <c r="F136" i="13"/>
  <c r="E136" i="13"/>
  <c r="D136" i="13"/>
  <c r="C136" i="13"/>
  <c r="B136" i="13"/>
  <c r="A136" i="13"/>
  <c r="H135" i="13"/>
  <c r="G135" i="13"/>
  <c r="F135" i="13"/>
  <c r="E135" i="13"/>
  <c r="D135" i="13"/>
  <c r="C135" i="13"/>
  <c r="B135" i="13"/>
  <c r="A135" i="13"/>
  <c r="H134" i="13"/>
  <c r="G134" i="13"/>
  <c r="F134" i="13"/>
  <c r="E134" i="13"/>
  <c r="D134" i="13"/>
  <c r="C134" i="13"/>
  <c r="B134" i="13"/>
  <c r="A134" i="13"/>
  <c r="H133" i="13"/>
  <c r="G133" i="13"/>
  <c r="F133" i="13"/>
  <c r="E133" i="13"/>
  <c r="D133" i="13"/>
  <c r="C133" i="13"/>
  <c r="B133" i="13"/>
  <c r="A133" i="13"/>
  <c r="H132" i="13"/>
  <c r="G132" i="13"/>
  <c r="F132" i="13"/>
  <c r="E132" i="13"/>
  <c r="D132" i="13"/>
  <c r="C132" i="13"/>
  <c r="B132" i="13"/>
  <c r="A132" i="13"/>
  <c r="H131" i="13"/>
  <c r="G131" i="13"/>
  <c r="F131" i="13"/>
  <c r="E131" i="13"/>
  <c r="D131" i="13"/>
  <c r="C131" i="13"/>
  <c r="B131" i="13"/>
  <c r="A131" i="13"/>
  <c r="H130" i="13"/>
  <c r="G130" i="13"/>
  <c r="F130" i="13"/>
  <c r="E130" i="13"/>
  <c r="D130" i="13"/>
  <c r="C130" i="13"/>
  <c r="B130" i="13"/>
  <c r="A130" i="13"/>
  <c r="H129" i="13"/>
  <c r="G129" i="13"/>
  <c r="F129" i="13"/>
  <c r="E129" i="13"/>
  <c r="D129" i="13"/>
  <c r="C129" i="13"/>
  <c r="B129" i="13"/>
  <c r="A129" i="13"/>
  <c r="H128" i="13"/>
  <c r="G128" i="13"/>
  <c r="F128" i="13"/>
  <c r="E128" i="13"/>
  <c r="D128" i="13"/>
  <c r="C128" i="13"/>
  <c r="B128" i="13"/>
  <c r="A128" i="13"/>
  <c r="H127" i="13"/>
  <c r="G127" i="13"/>
  <c r="F127" i="13"/>
  <c r="E127" i="13"/>
  <c r="D127" i="13"/>
  <c r="C127" i="13"/>
  <c r="B127" i="13"/>
  <c r="A127" i="13"/>
  <c r="H126" i="13"/>
  <c r="G126" i="13"/>
  <c r="F126" i="13"/>
  <c r="E126" i="13"/>
  <c r="D126" i="13"/>
  <c r="C126" i="13"/>
  <c r="B126" i="13"/>
  <c r="A126" i="13"/>
  <c r="H125" i="13"/>
  <c r="G125" i="13"/>
  <c r="F125" i="13"/>
  <c r="E125" i="13"/>
  <c r="D125" i="13"/>
  <c r="C125" i="13"/>
  <c r="B125" i="13"/>
  <c r="A125" i="13"/>
  <c r="H124" i="13"/>
  <c r="G124" i="13"/>
  <c r="F124" i="13"/>
  <c r="E124" i="13"/>
  <c r="D124" i="13"/>
  <c r="C124" i="13"/>
  <c r="B124" i="13"/>
  <c r="A124" i="13"/>
  <c r="H123" i="13"/>
  <c r="G123" i="13"/>
  <c r="F123" i="13"/>
  <c r="E123" i="13"/>
  <c r="D123" i="13"/>
  <c r="C123" i="13"/>
  <c r="B123" i="13"/>
  <c r="A123" i="13"/>
  <c r="H122" i="13"/>
  <c r="G122" i="13"/>
  <c r="F122" i="13"/>
  <c r="E122" i="13"/>
  <c r="D122" i="13"/>
  <c r="C122" i="13"/>
  <c r="B122" i="13"/>
  <c r="A122" i="13"/>
  <c r="H121" i="13"/>
  <c r="G121" i="13"/>
  <c r="F121" i="13"/>
  <c r="E121" i="13"/>
  <c r="D121" i="13"/>
  <c r="C121" i="13"/>
  <c r="B121" i="13"/>
  <c r="A121" i="13"/>
  <c r="H120" i="13"/>
  <c r="G120" i="13"/>
  <c r="F120" i="13"/>
  <c r="E120" i="13"/>
  <c r="D120" i="13"/>
  <c r="C120" i="13"/>
  <c r="B120" i="13"/>
  <c r="A120" i="13"/>
  <c r="H119" i="13"/>
  <c r="G119" i="13"/>
  <c r="F119" i="13"/>
  <c r="E119" i="13"/>
  <c r="D119" i="13"/>
  <c r="C119" i="13"/>
  <c r="B119" i="13"/>
  <c r="A119" i="13"/>
  <c r="H118" i="13"/>
  <c r="G118" i="13"/>
  <c r="F118" i="13"/>
  <c r="E118" i="13"/>
  <c r="D118" i="13"/>
  <c r="C118" i="13"/>
  <c r="B118" i="13"/>
  <c r="A118" i="13"/>
  <c r="H117" i="13"/>
  <c r="G117" i="13"/>
  <c r="F117" i="13"/>
  <c r="E117" i="13"/>
  <c r="D117" i="13"/>
  <c r="C117" i="13"/>
  <c r="B117" i="13"/>
  <c r="A117" i="13"/>
  <c r="H116" i="13"/>
  <c r="G116" i="13"/>
  <c r="F116" i="13"/>
  <c r="E116" i="13"/>
  <c r="D116" i="13"/>
  <c r="C116" i="13"/>
  <c r="B116" i="13"/>
  <c r="A116" i="13"/>
  <c r="H115" i="13"/>
  <c r="G115" i="13"/>
  <c r="F115" i="13"/>
  <c r="E115" i="13"/>
  <c r="D115" i="13"/>
  <c r="C115" i="13"/>
  <c r="B115" i="13"/>
  <c r="A115" i="13"/>
  <c r="H114" i="13"/>
  <c r="G114" i="13"/>
  <c r="F114" i="13"/>
  <c r="E114" i="13"/>
  <c r="D114" i="13"/>
  <c r="C114" i="13"/>
  <c r="B114" i="13"/>
  <c r="A114" i="13"/>
  <c r="H113" i="13"/>
  <c r="G113" i="13"/>
  <c r="F113" i="13"/>
  <c r="E113" i="13"/>
  <c r="D113" i="13"/>
  <c r="C113" i="13"/>
  <c r="B113" i="13"/>
  <c r="A113" i="13"/>
  <c r="H112" i="13"/>
  <c r="G112" i="13"/>
  <c r="F112" i="13"/>
  <c r="E112" i="13"/>
  <c r="D112" i="13"/>
  <c r="C112" i="13"/>
  <c r="B112" i="13"/>
  <c r="A112" i="13"/>
  <c r="H111" i="13"/>
  <c r="G111" i="13"/>
  <c r="F111" i="13"/>
  <c r="E111" i="13"/>
  <c r="D111" i="13"/>
  <c r="C111" i="13"/>
  <c r="B111" i="13"/>
  <c r="A111" i="13"/>
  <c r="H110" i="13"/>
  <c r="G110" i="13"/>
  <c r="F110" i="13"/>
  <c r="E110" i="13"/>
  <c r="D110" i="13"/>
  <c r="C110" i="13"/>
  <c r="B110" i="13"/>
  <c r="A110" i="13"/>
  <c r="H109" i="13"/>
  <c r="G109" i="13"/>
  <c r="F109" i="13"/>
  <c r="E109" i="13"/>
  <c r="D109" i="13"/>
  <c r="C109" i="13"/>
  <c r="B109" i="13"/>
  <c r="A109" i="13"/>
  <c r="H108" i="13"/>
  <c r="G108" i="13"/>
  <c r="F108" i="13"/>
  <c r="E108" i="13"/>
  <c r="D108" i="13"/>
  <c r="C108" i="13"/>
  <c r="B108" i="13"/>
  <c r="A108" i="13"/>
  <c r="H107" i="13"/>
  <c r="G107" i="13"/>
  <c r="F107" i="13"/>
  <c r="E107" i="13"/>
  <c r="D107" i="13"/>
  <c r="C107" i="13"/>
  <c r="B107" i="13"/>
  <c r="A107" i="13"/>
  <c r="H106" i="13"/>
  <c r="G106" i="13"/>
  <c r="F106" i="13"/>
  <c r="E106" i="13"/>
  <c r="D106" i="13"/>
  <c r="C106" i="13"/>
  <c r="B106" i="13"/>
  <c r="A106" i="13"/>
  <c r="H105" i="13"/>
  <c r="G105" i="13"/>
  <c r="F105" i="13"/>
  <c r="E105" i="13"/>
  <c r="D105" i="13"/>
  <c r="C105" i="13"/>
  <c r="B105" i="13"/>
  <c r="A105" i="13"/>
  <c r="H104" i="13"/>
  <c r="G104" i="13"/>
  <c r="F104" i="13"/>
  <c r="E104" i="13"/>
  <c r="D104" i="13"/>
  <c r="C104" i="13"/>
  <c r="B104" i="13"/>
  <c r="A104" i="13"/>
  <c r="H103" i="13"/>
  <c r="G103" i="13"/>
  <c r="F103" i="13"/>
  <c r="E103" i="13"/>
  <c r="D103" i="13"/>
  <c r="C103" i="13"/>
  <c r="B103" i="13"/>
  <c r="A103" i="13"/>
  <c r="H102" i="13"/>
  <c r="G102" i="13"/>
  <c r="F102" i="13"/>
  <c r="E102" i="13"/>
  <c r="D102" i="13"/>
  <c r="C102" i="13"/>
  <c r="B102" i="13"/>
  <c r="A102" i="13"/>
  <c r="H101" i="13"/>
  <c r="G101" i="13"/>
  <c r="F101" i="13"/>
  <c r="E101" i="13"/>
  <c r="D101" i="13"/>
  <c r="C101" i="13"/>
  <c r="B101" i="13"/>
  <c r="A101" i="13"/>
  <c r="H100" i="13"/>
  <c r="G100" i="13"/>
  <c r="F100" i="13"/>
  <c r="E100" i="13"/>
  <c r="D100" i="13"/>
  <c r="C100" i="13"/>
  <c r="B100" i="13"/>
  <c r="A100" i="13"/>
  <c r="H99" i="13"/>
  <c r="G99" i="13"/>
  <c r="F99" i="13"/>
  <c r="E99" i="13"/>
  <c r="D99" i="13"/>
  <c r="C99" i="13"/>
  <c r="B99" i="13"/>
  <c r="A99" i="13"/>
  <c r="H98" i="13"/>
  <c r="G98" i="13"/>
  <c r="F98" i="13"/>
  <c r="E98" i="13"/>
  <c r="D98" i="13"/>
  <c r="C98" i="13"/>
  <c r="B98" i="13"/>
  <c r="A98" i="13"/>
  <c r="H97" i="13"/>
  <c r="G97" i="13"/>
  <c r="F97" i="13"/>
  <c r="E97" i="13"/>
  <c r="D97" i="13"/>
  <c r="C97" i="13"/>
  <c r="B97" i="13"/>
  <c r="A97" i="13"/>
  <c r="H96" i="13"/>
  <c r="G96" i="13"/>
  <c r="F96" i="13"/>
  <c r="E96" i="13"/>
  <c r="D96" i="13"/>
  <c r="C96" i="13"/>
  <c r="B96" i="13"/>
  <c r="A96" i="13"/>
  <c r="H95" i="13"/>
  <c r="G95" i="13"/>
  <c r="F95" i="13"/>
  <c r="E95" i="13"/>
  <c r="D95" i="13"/>
  <c r="C95" i="13"/>
  <c r="B95" i="13"/>
  <c r="A95" i="13"/>
  <c r="H94" i="13"/>
  <c r="G94" i="13"/>
  <c r="F94" i="13"/>
  <c r="E94" i="13"/>
  <c r="D94" i="13"/>
  <c r="C94" i="13"/>
  <c r="B94" i="13"/>
  <c r="A94" i="13"/>
  <c r="H93" i="13"/>
  <c r="G93" i="13"/>
  <c r="F93" i="13"/>
  <c r="E93" i="13"/>
  <c r="D93" i="13"/>
  <c r="C93" i="13"/>
  <c r="B93" i="13"/>
  <c r="A93" i="13"/>
  <c r="H92" i="13"/>
  <c r="G92" i="13"/>
  <c r="F92" i="13"/>
  <c r="E92" i="13"/>
  <c r="D92" i="13"/>
  <c r="C92" i="13"/>
  <c r="B92" i="13"/>
  <c r="A92" i="13"/>
  <c r="H91" i="13"/>
  <c r="G91" i="13"/>
  <c r="F91" i="13"/>
  <c r="E91" i="13"/>
  <c r="D91" i="13"/>
  <c r="C91" i="13"/>
  <c r="B91" i="13"/>
  <c r="A91" i="13"/>
  <c r="H90" i="13"/>
  <c r="G90" i="13"/>
  <c r="F90" i="13"/>
  <c r="E90" i="13"/>
  <c r="D90" i="13"/>
  <c r="C90" i="13"/>
  <c r="B90" i="13"/>
  <c r="A90" i="13"/>
  <c r="H89" i="13"/>
  <c r="G89" i="13"/>
  <c r="F89" i="13"/>
  <c r="E89" i="13"/>
  <c r="D89" i="13"/>
  <c r="C89" i="13"/>
  <c r="B89" i="13"/>
  <c r="A89" i="13"/>
  <c r="H88" i="13"/>
  <c r="G88" i="13"/>
  <c r="F88" i="13"/>
  <c r="E88" i="13"/>
  <c r="D88" i="13"/>
  <c r="C88" i="13"/>
  <c r="B88" i="13"/>
  <c r="A88" i="13"/>
  <c r="H87" i="13"/>
  <c r="G87" i="13"/>
  <c r="F87" i="13"/>
  <c r="E87" i="13"/>
  <c r="D87" i="13"/>
  <c r="C87" i="13"/>
  <c r="B87" i="13"/>
  <c r="A87" i="13"/>
  <c r="H86" i="13"/>
  <c r="G86" i="13"/>
  <c r="F86" i="13"/>
  <c r="E86" i="13"/>
  <c r="D86" i="13"/>
  <c r="C86" i="13"/>
  <c r="B86" i="13"/>
  <c r="A86" i="13"/>
  <c r="H85" i="13"/>
  <c r="G85" i="13"/>
  <c r="F85" i="13"/>
  <c r="E85" i="13"/>
  <c r="D85" i="13"/>
  <c r="C85" i="13"/>
  <c r="B85" i="13"/>
  <c r="A85" i="13"/>
  <c r="H84" i="13"/>
  <c r="G84" i="13"/>
  <c r="F84" i="13"/>
  <c r="E84" i="13"/>
  <c r="D84" i="13"/>
  <c r="C84" i="13"/>
  <c r="B84" i="13"/>
  <c r="A84" i="13"/>
  <c r="H83" i="13"/>
  <c r="G83" i="13"/>
  <c r="F83" i="13"/>
  <c r="E83" i="13"/>
  <c r="D83" i="13"/>
  <c r="C83" i="13"/>
  <c r="B83" i="13"/>
  <c r="A83" i="13"/>
  <c r="H82" i="13"/>
  <c r="G82" i="13"/>
  <c r="F82" i="13"/>
  <c r="E82" i="13"/>
  <c r="D82" i="13"/>
  <c r="C82" i="13"/>
  <c r="B82" i="13"/>
  <c r="A82" i="13"/>
  <c r="H81" i="13"/>
  <c r="G81" i="13"/>
  <c r="F81" i="13"/>
  <c r="E81" i="13"/>
  <c r="D81" i="13"/>
  <c r="C81" i="13"/>
  <c r="B81" i="13"/>
  <c r="A81" i="13"/>
  <c r="H80" i="13"/>
  <c r="G80" i="13"/>
  <c r="F80" i="13"/>
  <c r="E80" i="13"/>
  <c r="D80" i="13"/>
  <c r="C80" i="13"/>
  <c r="B80" i="13"/>
  <c r="A80" i="13"/>
  <c r="H79" i="13"/>
  <c r="G79" i="13"/>
  <c r="F79" i="13"/>
  <c r="E79" i="13"/>
  <c r="D79" i="13"/>
  <c r="C79" i="13"/>
  <c r="B79" i="13"/>
  <c r="A79" i="13"/>
  <c r="H78" i="13"/>
  <c r="G78" i="13"/>
  <c r="F78" i="13"/>
  <c r="E78" i="13"/>
  <c r="D78" i="13"/>
  <c r="C78" i="13"/>
  <c r="B78" i="13"/>
  <c r="A78" i="13"/>
  <c r="H77" i="13"/>
  <c r="G77" i="13"/>
  <c r="F77" i="13"/>
  <c r="E77" i="13"/>
  <c r="D77" i="13"/>
  <c r="C77" i="13"/>
  <c r="B77" i="13"/>
  <c r="A77" i="13"/>
  <c r="H76" i="13"/>
  <c r="G76" i="13"/>
  <c r="F76" i="13"/>
  <c r="E76" i="13"/>
  <c r="D76" i="13"/>
  <c r="C76" i="13"/>
  <c r="B76" i="13"/>
  <c r="A76" i="13"/>
  <c r="H75" i="13"/>
  <c r="G75" i="13"/>
  <c r="F75" i="13"/>
  <c r="E75" i="13"/>
  <c r="D75" i="13"/>
  <c r="C75" i="13"/>
  <c r="B75" i="13"/>
  <c r="A75" i="13"/>
  <c r="H74" i="13"/>
  <c r="G74" i="13"/>
  <c r="F74" i="13"/>
  <c r="E74" i="13"/>
  <c r="D74" i="13"/>
  <c r="C74" i="13"/>
  <c r="B74" i="13"/>
  <c r="A74" i="13"/>
  <c r="H73" i="13"/>
  <c r="G73" i="13"/>
  <c r="F73" i="13"/>
  <c r="E73" i="13"/>
  <c r="D73" i="13"/>
  <c r="C73" i="13"/>
  <c r="B73" i="13"/>
  <c r="A73" i="13"/>
  <c r="H72" i="13"/>
  <c r="G72" i="13"/>
  <c r="F72" i="13"/>
  <c r="E72" i="13"/>
  <c r="D72" i="13"/>
  <c r="C72" i="13"/>
  <c r="B72" i="13"/>
  <c r="A72" i="13"/>
  <c r="H71" i="13"/>
  <c r="G71" i="13"/>
  <c r="F71" i="13"/>
  <c r="E71" i="13"/>
  <c r="D71" i="13"/>
  <c r="C71" i="13"/>
  <c r="B71" i="13"/>
  <c r="A71" i="13"/>
  <c r="H70" i="13"/>
  <c r="G70" i="13"/>
  <c r="F70" i="13"/>
  <c r="E70" i="13"/>
  <c r="D70" i="13"/>
  <c r="C70" i="13"/>
  <c r="B70" i="13"/>
  <c r="A70" i="13"/>
  <c r="H69" i="13"/>
  <c r="G69" i="13"/>
  <c r="F69" i="13"/>
  <c r="E69" i="13"/>
  <c r="D69" i="13"/>
  <c r="C69" i="13"/>
  <c r="B69" i="13"/>
  <c r="A69" i="13"/>
  <c r="H68" i="13"/>
  <c r="G68" i="13"/>
  <c r="F68" i="13"/>
  <c r="E68" i="13"/>
  <c r="D68" i="13"/>
  <c r="C68" i="13"/>
  <c r="B68" i="13"/>
  <c r="A68" i="13"/>
  <c r="H67" i="13"/>
  <c r="G67" i="13"/>
  <c r="F67" i="13"/>
  <c r="E67" i="13"/>
  <c r="D67" i="13"/>
  <c r="C67" i="13"/>
  <c r="B67" i="13"/>
  <c r="A67" i="13"/>
  <c r="H66" i="13"/>
  <c r="G66" i="13"/>
  <c r="F66" i="13"/>
  <c r="E66" i="13"/>
  <c r="D66" i="13"/>
  <c r="C66" i="13"/>
  <c r="B66" i="13"/>
  <c r="A66" i="13"/>
  <c r="H65" i="13"/>
  <c r="G65" i="13"/>
  <c r="F65" i="13"/>
  <c r="E65" i="13"/>
  <c r="D65" i="13"/>
  <c r="C65" i="13"/>
  <c r="B65" i="13"/>
  <c r="A65" i="13"/>
  <c r="H64" i="13"/>
  <c r="G64" i="13"/>
  <c r="F64" i="13"/>
  <c r="E64" i="13"/>
  <c r="D64" i="13"/>
  <c r="C64" i="13"/>
  <c r="B64" i="13"/>
  <c r="A64" i="13"/>
  <c r="H63" i="13"/>
  <c r="G63" i="13"/>
  <c r="F63" i="13"/>
  <c r="E63" i="13"/>
  <c r="D63" i="13"/>
  <c r="C63" i="13"/>
  <c r="B63" i="13"/>
  <c r="A63" i="13"/>
  <c r="H62" i="13"/>
  <c r="G62" i="13"/>
  <c r="F62" i="13"/>
  <c r="E62" i="13"/>
  <c r="D62" i="13"/>
  <c r="C62" i="13"/>
  <c r="B62" i="13"/>
  <c r="A62" i="13"/>
  <c r="H61" i="13"/>
  <c r="G61" i="13"/>
  <c r="F61" i="13"/>
  <c r="E61" i="13"/>
  <c r="D61" i="13"/>
  <c r="C61" i="13"/>
  <c r="B61" i="13"/>
  <c r="A61" i="13"/>
  <c r="H60" i="13"/>
  <c r="G60" i="13"/>
  <c r="F60" i="13"/>
  <c r="E60" i="13"/>
  <c r="D60" i="13"/>
  <c r="C60" i="13"/>
  <c r="B60" i="13"/>
  <c r="A60" i="13"/>
  <c r="H59" i="13"/>
  <c r="G59" i="13"/>
  <c r="F59" i="13"/>
  <c r="E59" i="13"/>
  <c r="D59" i="13"/>
  <c r="C59" i="13"/>
  <c r="B59" i="13"/>
  <c r="A59" i="13"/>
  <c r="H58" i="13"/>
  <c r="G58" i="13"/>
  <c r="F58" i="13"/>
  <c r="E58" i="13"/>
  <c r="D58" i="13"/>
  <c r="C58" i="13"/>
  <c r="B58" i="13"/>
  <c r="A58" i="13"/>
  <c r="H57" i="13"/>
  <c r="G57" i="13"/>
  <c r="F57" i="13"/>
  <c r="E57" i="13"/>
  <c r="D57" i="13"/>
  <c r="C57" i="13"/>
  <c r="B57" i="13"/>
  <c r="A57" i="13"/>
  <c r="H56" i="13"/>
  <c r="G56" i="13"/>
  <c r="F56" i="13"/>
  <c r="E56" i="13"/>
  <c r="D56" i="13"/>
  <c r="C56" i="13"/>
  <c r="B56" i="13"/>
  <c r="A56" i="13"/>
  <c r="H55" i="13"/>
  <c r="G55" i="13"/>
  <c r="F55" i="13"/>
  <c r="E55" i="13"/>
  <c r="D55" i="13"/>
  <c r="C55" i="13"/>
  <c r="B55" i="13"/>
  <c r="A55" i="13"/>
  <c r="H54" i="13"/>
  <c r="G54" i="13"/>
  <c r="F54" i="13"/>
  <c r="E54" i="13"/>
  <c r="D54" i="13"/>
  <c r="C54" i="13"/>
  <c r="B54" i="13"/>
  <c r="A54" i="13"/>
  <c r="H53" i="13"/>
  <c r="G53" i="13"/>
  <c r="F53" i="13"/>
  <c r="E53" i="13"/>
  <c r="D53" i="13"/>
  <c r="C53" i="13"/>
  <c r="B53" i="13"/>
  <c r="A53" i="13"/>
  <c r="H52" i="13"/>
  <c r="G52" i="13"/>
  <c r="F52" i="13"/>
  <c r="E52" i="13"/>
  <c r="D52" i="13"/>
  <c r="C52" i="13"/>
  <c r="B52" i="13"/>
  <c r="A52" i="13"/>
  <c r="H51" i="13"/>
  <c r="G51" i="13"/>
  <c r="F51" i="13"/>
  <c r="E51" i="13"/>
  <c r="D51" i="13"/>
  <c r="C51" i="13"/>
  <c r="B51" i="13"/>
  <c r="A51" i="13"/>
  <c r="H50" i="13"/>
  <c r="G50" i="13"/>
  <c r="F50" i="13"/>
  <c r="E50" i="13"/>
  <c r="D50" i="13"/>
  <c r="C50" i="13"/>
  <c r="B50" i="13"/>
  <c r="A50" i="13"/>
  <c r="H49" i="13"/>
  <c r="G49" i="13"/>
  <c r="F49" i="13"/>
  <c r="E49" i="13"/>
  <c r="D49" i="13"/>
  <c r="C49" i="13"/>
  <c r="B49" i="13"/>
  <c r="A49" i="13"/>
  <c r="H48" i="13"/>
  <c r="G48" i="13"/>
  <c r="F48" i="13"/>
  <c r="E48" i="13"/>
  <c r="D48" i="13"/>
  <c r="C48" i="13"/>
  <c r="B48" i="13"/>
  <c r="A48" i="13"/>
  <c r="H47" i="13"/>
  <c r="G47" i="13"/>
  <c r="F47" i="13"/>
  <c r="E47" i="13"/>
  <c r="D47" i="13"/>
  <c r="C47" i="13"/>
  <c r="B47" i="13"/>
  <c r="A47" i="13"/>
  <c r="H46" i="13"/>
  <c r="G46" i="13"/>
  <c r="F46" i="13"/>
  <c r="E46" i="13"/>
  <c r="D46" i="13"/>
  <c r="C46" i="13"/>
  <c r="B46" i="13"/>
  <c r="A46" i="13"/>
  <c r="H45" i="13"/>
  <c r="G45" i="13"/>
  <c r="F45" i="13"/>
  <c r="E45" i="13"/>
  <c r="D45" i="13"/>
  <c r="C45" i="13"/>
  <c r="B45" i="13"/>
  <c r="A45" i="13"/>
  <c r="H44" i="13"/>
  <c r="G44" i="13"/>
  <c r="F44" i="13"/>
  <c r="E44" i="13"/>
  <c r="D44" i="13"/>
  <c r="C44" i="13"/>
  <c r="B44" i="13"/>
  <c r="A44" i="13"/>
  <c r="H43" i="13"/>
  <c r="G43" i="13"/>
  <c r="F43" i="13"/>
  <c r="E43" i="13"/>
  <c r="D43" i="13"/>
  <c r="C43" i="13"/>
  <c r="B43" i="13"/>
  <c r="A43" i="13"/>
  <c r="H42" i="13"/>
  <c r="G42" i="13"/>
  <c r="F42" i="13"/>
  <c r="E42" i="13"/>
  <c r="D42" i="13"/>
  <c r="C42" i="13"/>
  <c r="B42" i="13"/>
  <c r="A42" i="13"/>
  <c r="H41" i="13"/>
  <c r="G41" i="13"/>
  <c r="F41" i="13"/>
  <c r="E41" i="13"/>
  <c r="D41" i="13"/>
  <c r="C41" i="13"/>
  <c r="B41" i="13"/>
  <c r="A41" i="13"/>
  <c r="H40" i="13"/>
  <c r="G40" i="13"/>
  <c r="F40" i="13"/>
  <c r="E40" i="13"/>
  <c r="D40" i="13"/>
  <c r="C40" i="13"/>
  <c r="B40" i="13"/>
  <c r="A40" i="13"/>
  <c r="H39" i="13"/>
  <c r="G39" i="13"/>
  <c r="F39" i="13"/>
  <c r="E39" i="13"/>
  <c r="D39" i="13"/>
  <c r="C39" i="13"/>
  <c r="B39" i="13"/>
  <c r="A39" i="13"/>
  <c r="H38" i="13"/>
  <c r="G38" i="13"/>
  <c r="F38" i="13"/>
  <c r="E38" i="13"/>
  <c r="D38" i="13"/>
  <c r="C38" i="13"/>
  <c r="B38" i="13"/>
  <c r="A38" i="13"/>
  <c r="H37" i="13"/>
  <c r="G37" i="13"/>
  <c r="F37" i="13"/>
  <c r="E37" i="13"/>
  <c r="D37" i="13"/>
  <c r="C37" i="13"/>
  <c r="B37" i="13"/>
  <c r="A37" i="13"/>
  <c r="H36" i="13"/>
  <c r="G36" i="13"/>
  <c r="F36" i="13"/>
  <c r="E36" i="13"/>
  <c r="D36" i="13"/>
  <c r="C36" i="13"/>
  <c r="B36" i="13"/>
  <c r="A36" i="13"/>
  <c r="H35" i="13"/>
  <c r="G35" i="13"/>
  <c r="F35" i="13"/>
  <c r="E35" i="13"/>
  <c r="D35" i="13"/>
  <c r="C35" i="13"/>
  <c r="B35" i="13"/>
  <c r="A35" i="13"/>
  <c r="H34" i="13"/>
  <c r="G34" i="13"/>
  <c r="F34" i="13"/>
  <c r="E34" i="13"/>
  <c r="D34" i="13"/>
  <c r="C34" i="13"/>
  <c r="B34" i="13"/>
  <c r="A34" i="13"/>
  <c r="H33" i="13"/>
  <c r="G33" i="13"/>
  <c r="F33" i="13"/>
  <c r="E33" i="13"/>
  <c r="D33" i="13"/>
  <c r="C33" i="13"/>
  <c r="B33" i="13"/>
  <c r="A33" i="13"/>
  <c r="H32" i="13"/>
  <c r="G32" i="13"/>
  <c r="F32" i="13"/>
  <c r="E32" i="13"/>
  <c r="D32" i="13"/>
  <c r="C32" i="13"/>
  <c r="B32" i="13"/>
  <c r="A32" i="13"/>
  <c r="H31" i="13"/>
  <c r="G31" i="13"/>
  <c r="F31" i="13"/>
  <c r="E31" i="13"/>
  <c r="D31" i="13"/>
  <c r="C31" i="13"/>
  <c r="B31" i="13"/>
  <c r="A31" i="13"/>
  <c r="H30" i="13"/>
  <c r="G30" i="13"/>
  <c r="F30" i="13"/>
  <c r="E30" i="13"/>
  <c r="D30" i="13"/>
  <c r="C30" i="13"/>
  <c r="B30" i="13"/>
  <c r="A30" i="13"/>
  <c r="H29" i="13"/>
  <c r="G29" i="13"/>
  <c r="F29" i="13"/>
  <c r="E29" i="13"/>
  <c r="D29" i="13"/>
  <c r="C29" i="13"/>
  <c r="B29" i="13"/>
  <c r="A29" i="13"/>
  <c r="H28" i="13"/>
  <c r="G28" i="13"/>
  <c r="F28" i="13"/>
  <c r="E28" i="13"/>
  <c r="D28" i="13"/>
  <c r="C28" i="13"/>
  <c r="B28" i="13"/>
  <c r="A28" i="13"/>
  <c r="H27" i="13"/>
  <c r="G27" i="13"/>
  <c r="F27" i="13"/>
  <c r="E27" i="13"/>
  <c r="D27" i="13"/>
  <c r="C27" i="13"/>
  <c r="B27" i="13"/>
  <c r="A27" i="13"/>
  <c r="H26" i="13"/>
  <c r="G26" i="13"/>
  <c r="F26" i="13"/>
  <c r="E26" i="13"/>
  <c r="D26" i="13"/>
  <c r="C26" i="13"/>
  <c r="B26" i="13"/>
  <c r="A26" i="13"/>
  <c r="H25" i="13"/>
  <c r="G25" i="13"/>
  <c r="F25" i="13"/>
  <c r="E25" i="13"/>
  <c r="D25" i="13"/>
  <c r="C25" i="13"/>
  <c r="B25" i="13"/>
  <c r="A25" i="13"/>
  <c r="H24" i="13"/>
  <c r="G24" i="13"/>
  <c r="F24" i="13"/>
  <c r="E24" i="13"/>
  <c r="D24" i="13"/>
  <c r="C24" i="13"/>
  <c r="B24" i="13"/>
  <c r="A24" i="13"/>
  <c r="H23" i="13"/>
  <c r="G23" i="13"/>
  <c r="F23" i="13"/>
  <c r="E23" i="13"/>
  <c r="D23" i="13"/>
  <c r="C23" i="13"/>
  <c r="B23" i="13"/>
  <c r="A23" i="13"/>
  <c r="H22" i="13"/>
  <c r="G22" i="13"/>
  <c r="F22" i="13"/>
  <c r="E22" i="13"/>
  <c r="D22" i="13"/>
  <c r="C22" i="13"/>
  <c r="B22" i="13"/>
  <c r="A22" i="13"/>
  <c r="H21" i="13"/>
  <c r="G21" i="13"/>
  <c r="F21" i="13"/>
  <c r="E21" i="13"/>
  <c r="D21" i="13"/>
  <c r="C21" i="13"/>
  <c r="B21" i="13"/>
  <c r="A21" i="13"/>
  <c r="H20" i="13"/>
  <c r="G20" i="13"/>
  <c r="F20" i="13"/>
  <c r="E20" i="13"/>
  <c r="D20" i="13"/>
  <c r="C20" i="13"/>
  <c r="B20" i="13"/>
  <c r="A20" i="13"/>
  <c r="H19" i="13"/>
  <c r="G19" i="13"/>
  <c r="F19" i="13"/>
  <c r="E19" i="13"/>
  <c r="D19" i="13"/>
  <c r="C19" i="13"/>
  <c r="B19" i="13"/>
  <c r="A19" i="13"/>
  <c r="H18" i="13"/>
  <c r="G18" i="13"/>
  <c r="F18" i="13"/>
  <c r="E18" i="13"/>
  <c r="D18" i="13"/>
  <c r="C18" i="13"/>
  <c r="B18" i="13"/>
  <c r="A18" i="13"/>
  <c r="H17" i="13"/>
  <c r="G17" i="13"/>
  <c r="F17" i="13"/>
  <c r="E17" i="13"/>
  <c r="D17" i="13"/>
  <c r="C17" i="13"/>
  <c r="B17" i="13"/>
  <c r="A17" i="13"/>
  <c r="H16" i="13"/>
  <c r="G16" i="13"/>
  <c r="F16" i="13"/>
  <c r="E16" i="13"/>
  <c r="D16" i="13"/>
  <c r="C16" i="13"/>
  <c r="B16" i="13"/>
  <c r="A16" i="13"/>
  <c r="H15" i="13"/>
  <c r="G15" i="13"/>
  <c r="F15" i="13"/>
  <c r="E15" i="13"/>
  <c r="D15" i="13"/>
  <c r="C15" i="13"/>
  <c r="B15" i="13"/>
  <c r="A15" i="13"/>
  <c r="H14" i="13"/>
  <c r="G14" i="13"/>
  <c r="F14" i="13"/>
  <c r="E14" i="13"/>
  <c r="D14" i="13"/>
  <c r="C14" i="13"/>
  <c r="B14" i="13"/>
  <c r="A14" i="13"/>
  <c r="H13" i="13"/>
  <c r="G13" i="13"/>
  <c r="F13" i="13"/>
  <c r="E13" i="13"/>
  <c r="D13" i="13"/>
  <c r="C13" i="13"/>
  <c r="B13" i="13"/>
  <c r="A13" i="13"/>
  <c r="H12" i="13"/>
  <c r="G12" i="13"/>
  <c r="F12" i="13"/>
  <c r="E12" i="13"/>
  <c r="D12" i="13"/>
  <c r="C12" i="13"/>
  <c r="B12" i="13"/>
  <c r="A12" i="13"/>
  <c r="H11" i="13"/>
  <c r="G11" i="13"/>
  <c r="F11" i="13"/>
  <c r="E11" i="13"/>
  <c r="D11" i="13"/>
  <c r="C11" i="13"/>
  <c r="B11" i="13"/>
  <c r="A11" i="13"/>
  <c r="H10" i="13"/>
  <c r="G10" i="13"/>
  <c r="F10" i="13"/>
  <c r="E10" i="13"/>
  <c r="D10" i="13"/>
  <c r="C10" i="13"/>
  <c r="B10" i="13"/>
  <c r="A10" i="13"/>
  <c r="C7" i="13"/>
  <c r="C5" i="13"/>
  <c r="C4" i="13"/>
  <c r="C3" i="13"/>
  <c r="C2" i="13"/>
  <c r="C1" i="13"/>
  <c r="C1" i="12"/>
  <c r="C2" i="12"/>
  <c r="C3" i="12"/>
  <c r="C4" i="12"/>
  <c r="C5" i="12"/>
  <c r="C7" i="12"/>
  <c r="B10" i="12"/>
  <c r="C10" i="12"/>
  <c r="D10" i="12"/>
  <c r="E10" i="12"/>
  <c r="F10" i="12"/>
  <c r="G10" i="12"/>
  <c r="H10" i="12"/>
  <c r="B11" i="12"/>
  <c r="C11" i="12"/>
  <c r="D11" i="12"/>
  <c r="E11" i="12"/>
  <c r="F11" i="12"/>
  <c r="G11" i="12"/>
  <c r="H11" i="12"/>
  <c r="B12" i="12"/>
  <c r="C12" i="12"/>
  <c r="D12" i="12"/>
  <c r="E12" i="12"/>
  <c r="F12" i="12"/>
  <c r="G12" i="12"/>
  <c r="H12" i="12"/>
  <c r="B13" i="12"/>
  <c r="C13" i="12"/>
  <c r="D13" i="12"/>
  <c r="E13" i="12"/>
  <c r="F13" i="12"/>
  <c r="G13" i="12"/>
  <c r="H13" i="12"/>
  <c r="B14" i="12"/>
  <c r="C14" i="12"/>
  <c r="D14" i="12"/>
  <c r="E14" i="12"/>
  <c r="F14" i="12"/>
  <c r="G14" i="12"/>
  <c r="H14" i="12"/>
  <c r="B15" i="12"/>
  <c r="C15" i="12"/>
  <c r="D15" i="12"/>
  <c r="E15" i="12"/>
  <c r="F15" i="12"/>
  <c r="G15" i="12"/>
  <c r="H15" i="12"/>
  <c r="B16" i="12"/>
  <c r="C16" i="12"/>
  <c r="D16" i="12"/>
  <c r="E16" i="12"/>
  <c r="F16" i="12"/>
  <c r="G16" i="12"/>
  <c r="H16" i="12"/>
  <c r="B17" i="12"/>
  <c r="C17" i="12"/>
  <c r="D17" i="12"/>
  <c r="E17" i="12"/>
  <c r="F17" i="12"/>
  <c r="G17" i="12"/>
  <c r="H17" i="12"/>
  <c r="B18" i="12"/>
  <c r="C18" i="12"/>
  <c r="D18" i="12"/>
  <c r="E18" i="12"/>
  <c r="F18" i="12"/>
  <c r="G18" i="12"/>
  <c r="H18" i="12"/>
  <c r="B19" i="12"/>
  <c r="C19" i="12"/>
  <c r="D19" i="12"/>
  <c r="E19" i="12"/>
  <c r="F19" i="12"/>
  <c r="G19" i="12"/>
  <c r="H19" i="12"/>
  <c r="B20" i="12"/>
  <c r="C20" i="12"/>
  <c r="D20" i="12"/>
  <c r="E20" i="12"/>
  <c r="F20" i="12"/>
  <c r="G20" i="12"/>
  <c r="H20" i="12"/>
  <c r="B21" i="12"/>
  <c r="C21" i="12"/>
  <c r="D21" i="12"/>
  <c r="E21" i="12"/>
  <c r="F21" i="12"/>
  <c r="G21" i="12"/>
  <c r="H21" i="12"/>
  <c r="B22" i="12"/>
  <c r="C22" i="12"/>
  <c r="D22" i="12"/>
  <c r="E22" i="12"/>
  <c r="F22" i="12"/>
  <c r="G22" i="12"/>
  <c r="H22" i="12"/>
  <c r="B23" i="12"/>
  <c r="C23" i="12"/>
  <c r="D23" i="12"/>
  <c r="E23" i="12"/>
  <c r="F23" i="12"/>
  <c r="G23" i="12"/>
  <c r="H23" i="12"/>
  <c r="B24" i="12"/>
  <c r="C24" i="12"/>
  <c r="D24" i="12"/>
  <c r="E24" i="12"/>
  <c r="F24" i="12"/>
  <c r="G24" i="12"/>
  <c r="H24" i="12"/>
  <c r="B25" i="12"/>
  <c r="C25" i="12"/>
  <c r="D25" i="12"/>
  <c r="E25" i="12"/>
  <c r="F25" i="12"/>
  <c r="G25" i="12"/>
  <c r="H25" i="12"/>
  <c r="B26" i="12"/>
  <c r="C26" i="12"/>
  <c r="D26" i="12"/>
  <c r="E26" i="12"/>
  <c r="F26" i="12"/>
  <c r="G26" i="12"/>
  <c r="H26" i="12"/>
  <c r="B27" i="12"/>
  <c r="C27" i="12"/>
  <c r="D27" i="12"/>
  <c r="E27" i="12"/>
  <c r="F27" i="12"/>
  <c r="G27" i="12"/>
  <c r="H27" i="12"/>
  <c r="B28" i="12"/>
  <c r="C28" i="12"/>
  <c r="D28" i="12"/>
  <c r="E28" i="12"/>
  <c r="F28" i="12"/>
  <c r="G28" i="12"/>
  <c r="H28" i="12"/>
  <c r="B29" i="12"/>
  <c r="C29" i="12"/>
  <c r="D29" i="12"/>
  <c r="E29" i="12"/>
  <c r="F29" i="12"/>
  <c r="G29" i="12"/>
  <c r="H29" i="12"/>
  <c r="B30" i="12"/>
  <c r="C30" i="12"/>
  <c r="D30" i="12"/>
  <c r="E30" i="12"/>
  <c r="F30" i="12"/>
  <c r="G30" i="12"/>
  <c r="H30" i="12"/>
  <c r="B31" i="12"/>
  <c r="C31" i="12"/>
  <c r="D31" i="12"/>
  <c r="E31" i="12"/>
  <c r="F31" i="12"/>
  <c r="G31" i="12"/>
  <c r="H31" i="12"/>
  <c r="B32" i="12"/>
  <c r="C32" i="12"/>
  <c r="D32" i="12"/>
  <c r="E32" i="12"/>
  <c r="F32" i="12"/>
  <c r="G32" i="12"/>
  <c r="H32" i="12"/>
  <c r="B33" i="12"/>
  <c r="C33" i="12"/>
  <c r="D33" i="12"/>
  <c r="E33" i="12"/>
  <c r="F33" i="12"/>
  <c r="G33" i="12"/>
  <c r="H33" i="12"/>
  <c r="B34" i="12"/>
  <c r="C34" i="12"/>
  <c r="D34" i="12"/>
  <c r="E34" i="12"/>
  <c r="F34" i="12"/>
  <c r="G34" i="12"/>
  <c r="H34" i="12"/>
  <c r="B35" i="12"/>
  <c r="C35" i="12"/>
  <c r="D35" i="12"/>
  <c r="E35" i="12"/>
  <c r="F35" i="12"/>
  <c r="G35" i="12"/>
  <c r="H35" i="12"/>
  <c r="B36" i="12"/>
  <c r="C36" i="12"/>
  <c r="D36" i="12"/>
  <c r="E36" i="12"/>
  <c r="F36" i="12"/>
  <c r="G36" i="12"/>
  <c r="H36" i="12"/>
  <c r="B37" i="12"/>
  <c r="C37" i="12"/>
  <c r="D37" i="12"/>
  <c r="E37" i="12"/>
  <c r="F37" i="12"/>
  <c r="G37" i="12"/>
  <c r="H37" i="12"/>
  <c r="B38" i="12"/>
  <c r="C38" i="12"/>
  <c r="D38" i="12"/>
  <c r="E38" i="12"/>
  <c r="F38" i="12"/>
  <c r="G38" i="12"/>
  <c r="H38" i="12"/>
  <c r="B39" i="12"/>
  <c r="C39" i="12"/>
  <c r="D39" i="12"/>
  <c r="E39" i="12"/>
  <c r="F39" i="12"/>
  <c r="G39" i="12"/>
  <c r="H39" i="12"/>
  <c r="B40" i="12"/>
  <c r="C40" i="12"/>
  <c r="D40" i="12"/>
  <c r="E40" i="12"/>
  <c r="F40" i="12"/>
  <c r="G40" i="12"/>
  <c r="H40" i="12"/>
  <c r="B41" i="12"/>
  <c r="C41" i="12"/>
  <c r="D41" i="12"/>
  <c r="E41" i="12"/>
  <c r="F41" i="12"/>
  <c r="G41" i="12"/>
  <c r="H41" i="12"/>
  <c r="B42" i="12"/>
  <c r="C42" i="12"/>
  <c r="D42" i="12"/>
  <c r="E42" i="12"/>
  <c r="F42" i="12"/>
  <c r="G42" i="12"/>
  <c r="H42" i="12"/>
  <c r="B43" i="12"/>
  <c r="C43" i="12"/>
  <c r="D43" i="12"/>
  <c r="E43" i="12"/>
  <c r="F43" i="12"/>
  <c r="G43" i="12"/>
  <c r="H43" i="12"/>
  <c r="B44" i="12"/>
  <c r="C44" i="12"/>
  <c r="D44" i="12"/>
  <c r="E44" i="12"/>
  <c r="F44" i="12"/>
  <c r="G44" i="12"/>
  <c r="H44" i="12"/>
  <c r="B45" i="12"/>
  <c r="C45" i="12"/>
  <c r="D45" i="12"/>
  <c r="E45" i="12"/>
  <c r="F45" i="12"/>
  <c r="G45" i="12"/>
  <c r="H45" i="12"/>
  <c r="B46" i="12"/>
  <c r="C46" i="12"/>
  <c r="D46" i="12"/>
  <c r="E46" i="12"/>
  <c r="F46" i="12"/>
  <c r="G46" i="12"/>
  <c r="H46" i="12"/>
  <c r="B47" i="12"/>
  <c r="C47" i="12"/>
  <c r="D47" i="12"/>
  <c r="E47" i="12"/>
  <c r="F47" i="12"/>
  <c r="G47" i="12"/>
  <c r="H47" i="12"/>
  <c r="B48" i="12"/>
  <c r="C48" i="12"/>
  <c r="D48" i="12"/>
  <c r="E48" i="12"/>
  <c r="F48" i="12"/>
  <c r="G48" i="12"/>
  <c r="H48" i="12"/>
  <c r="B49" i="12"/>
  <c r="C49" i="12"/>
  <c r="D49" i="12"/>
  <c r="E49" i="12"/>
  <c r="F49" i="12"/>
  <c r="G49" i="12"/>
  <c r="H49" i="12"/>
  <c r="B50" i="12"/>
  <c r="C50" i="12"/>
  <c r="D50" i="12"/>
  <c r="E50" i="12"/>
  <c r="F50" i="12"/>
  <c r="G50" i="12"/>
  <c r="H50" i="12"/>
  <c r="B51" i="12"/>
  <c r="C51" i="12"/>
  <c r="D51" i="12"/>
  <c r="E51" i="12"/>
  <c r="F51" i="12"/>
  <c r="G51" i="12"/>
  <c r="H51" i="12"/>
  <c r="B52" i="12"/>
  <c r="C52" i="12"/>
  <c r="D52" i="12"/>
  <c r="E52" i="12"/>
  <c r="F52" i="12"/>
  <c r="G52" i="12"/>
  <c r="H52" i="12"/>
  <c r="B53" i="12"/>
  <c r="C53" i="12"/>
  <c r="D53" i="12"/>
  <c r="E53" i="12"/>
  <c r="F53" i="12"/>
  <c r="G53" i="12"/>
  <c r="H53" i="12"/>
  <c r="B54" i="12"/>
  <c r="C54" i="12"/>
  <c r="D54" i="12"/>
  <c r="E54" i="12"/>
  <c r="F54" i="12"/>
  <c r="G54" i="12"/>
  <c r="H54" i="12"/>
  <c r="B55" i="12"/>
  <c r="C55" i="12"/>
  <c r="D55" i="12"/>
  <c r="E55" i="12"/>
  <c r="F55" i="12"/>
  <c r="G55" i="12"/>
  <c r="H55" i="12"/>
  <c r="B56" i="12"/>
  <c r="C56" i="12"/>
  <c r="D56" i="12"/>
  <c r="E56" i="12"/>
  <c r="F56" i="12"/>
  <c r="G56" i="12"/>
  <c r="H56" i="12"/>
  <c r="B57" i="12"/>
  <c r="C57" i="12"/>
  <c r="D57" i="12"/>
  <c r="E57" i="12"/>
  <c r="F57" i="12"/>
  <c r="G57" i="12"/>
  <c r="H57" i="12"/>
  <c r="B58" i="12"/>
  <c r="C58" i="12"/>
  <c r="D58" i="12"/>
  <c r="E58" i="12"/>
  <c r="F58" i="12"/>
  <c r="G58" i="12"/>
  <c r="H58" i="12"/>
  <c r="B59" i="12"/>
  <c r="C59" i="12"/>
  <c r="D59" i="12"/>
  <c r="E59" i="12"/>
  <c r="F59" i="12"/>
  <c r="G59" i="12"/>
  <c r="H59" i="12"/>
  <c r="B60" i="12"/>
  <c r="C60" i="12"/>
  <c r="D60" i="12"/>
  <c r="E60" i="12"/>
  <c r="F60" i="12"/>
  <c r="G60" i="12"/>
  <c r="H60" i="12"/>
  <c r="B61" i="12"/>
  <c r="C61" i="12"/>
  <c r="D61" i="12"/>
  <c r="E61" i="12"/>
  <c r="F61" i="12"/>
  <c r="G61" i="12"/>
  <c r="H61" i="12"/>
  <c r="B62" i="12"/>
  <c r="C62" i="12"/>
  <c r="D62" i="12"/>
  <c r="E62" i="12"/>
  <c r="F62" i="12"/>
  <c r="G62" i="12"/>
  <c r="H62" i="12"/>
  <c r="B63" i="12"/>
  <c r="C63" i="12"/>
  <c r="D63" i="12"/>
  <c r="E63" i="12"/>
  <c r="F63" i="12"/>
  <c r="G63" i="12"/>
  <c r="H63" i="12"/>
  <c r="B64" i="12"/>
  <c r="C64" i="12"/>
  <c r="D64" i="12"/>
  <c r="E64" i="12"/>
  <c r="F64" i="12"/>
  <c r="G64" i="12"/>
  <c r="H64" i="12"/>
  <c r="B65" i="12"/>
  <c r="C65" i="12"/>
  <c r="D65" i="12"/>
  <c r="E65" i="12"/>
  <c r="F65" i="12"/>
  <c r="G65" i="12"/>
  <c r="H65" i="12"/>
  <c r="B66" i="12"/>
  <c r="C66" i="12"/>
  <c r="D66" i="12"/>
  <c r="E66" i="12"/>
  <c r="F66" i="12"/>
  <c r="G66" i="12"/>
  <c r="H66" i="12"/>
  <c r="B67" i="12"/>
  <c r="C67" i="12"/>
  <c r="D67" i="12"/>
  <c r="E67" i="12"/>
  <c r="F67" i="12"/>
  <c r="G67" i="12"/>
  <c r="H67" i="12"/>
  <c r="B68" i="12"/>
  <c r="C68" i="12"/>
  <c r="D68" i="12"/>
  <c r="E68" i="12"/>
  <c r="F68" i="12"/>
  <c r="G68" i="12"/>
  <c r="H68" i="12"/>
  <c r="B69" i="12"/>
  <c r="C69" i="12"/>
  <c r="D69" i="12"/>
  <c r="E69" i="12"/>
  <c r="F69" i="12"/>
  <c r="G69" i="12"/>
  <c r="H69" i="12"/>
  <c r="B70" i="12"/>
  <c r="C70" i="12"/>
  <c r="D70" i="12"/>
  <c r="E70" i="12"/>
  <c r="F70" i="12"/>
  <c r="G70" i="12"/>
  <c r="H70" i="12"/>
  <c r="B71" i="12"/>
  <c r="C71" i="12"/>
  <c r="D71" i="12"/>
  <c r="E71" i="12"/>
  <c r="F71" i="12"/>
  <c r="G71" i="12"/>
  <c r="H71" i="12"/>
  <c r="B72" i="12"/>
  <c r="C72" i="12"/>
  <c r="D72" i="12"/>
  <c r="E72" i="12"/>
  <c r="F72" i="12"/>
  <c r="G72" i="12"/>
  <c r="H72" i="12"/>
  <c r="B73" i="12"/>
  <c r="C73" i="12"/>
  <c r="D73" i="12"/>
  <c r="E73" i="12"/>
  <c r="F73" i="12"/>
  <c r="G73" i="12"/>
  <c r="H73" i="12"/>
  <c r="B74" i="12"/>
  <c r="C74" i="12"/>
  <c r="D74" i="12"/>
  <c r="E74" i="12"/>
  <c r="F74" i="12"/>
  <c r="G74" i="12"/>
  <c r="H74" i="12"/>
  <c r="B75" i="12"/>
  <c r="C75" i="12"/>
  <c r="D75" i="12"/>
  <c r="E75" i="12"/>
  <c r="F75" i="12"/>
  <c r="G75" i="12"/>
  <c r="H75" i="12"/>
  <c r="B76" i="12"/>
  <c r="C76" i="12"/>
  <c r="D76" i="12"/>
  <c r="E76" i="12"/>
  <c r="F76" i="12"/>
  <c r="G76" i="12"/>
  <c r="H76" i="12"/>
  <c r="B77" i="12"/>
  <c r="C77" i="12"/>
  <c r="D77" i="12"/>
  <c r="E77" i="12"/>
  <c r="F77" i="12"/>
  <c r="G77" i="12"/>
  <c r="H77" i="12"/>
  <c r="B78" i="12"/>
  <c r="C78" i="12"/>
  <c r="D78" i="12"/>
  <c r="E78" i="12"/>
  <c r="F78" i="12"/>
  <c r="G78" i="12"/>
  <c r="H78" i="12"/>
  <c r="B79" i="12"/>
  <c r="C79" i="12"/>
  <c r="D79" i="12"/>
  <c r="E79" i="12"/>
  <c r="F79" i="12"/>
  <c r="G79" i="12"/>
  <c r="H79" i="12"/>
  <c r="B80" i="12"/>
  <c r="C80" i="12"/>
  <c r="D80" i="12"/>
  <c r="E80" i="12"/>
  <c r="F80" i="12"/>
  <c r="G80" i="12"/>
  <c r="H80" i="12"/>
  <c r="B81" i="12"/>
  <c r="C81" i="12"/>
  <c r="D81" i="12"/>
  <c r="E81" i="12"/>
  <c r="F81" i="12"/>
  <c r="G81" i="12"/>
  <c r="H81" i="12"/>
  <c r="B82" i="12"/>
  <c r="C82" i="12"/>
  <c r="D82" i="12"/>
  <c r="E82" i="12"/>
  <c r="F82" i="12"/>
  <c r="G82" i="12"/>
  <c r="H82" i="12"/>
  <c r="B83" i="12"/>
  <c r="C83" i="12"/>
  <c r="D83" i="12"/>
  <c r="E83" i="12"/>
  <c r="F83" i="12"/>
  <c r="G83" i="12"/>
  <c r="H83" i="12"/>
  <c r="B84" i="12"/>
  <c r="C84" i="12"/>
  <c r="D84" i="12"/>
  <c r="E84" i="12"/>
  <c r="F84" i="12"/>
  <c r="G84" i="12"/>
  <c r="H84" i="12"/>
  <c r="B85" i="12"/>
  <c r="C85" i="12"/>
  <c r="D85" i="12"/>
  <c r="E85" i="12"/>
  <c r="F85" i="12"/>
  <c r="G85" i="12"/>
  <c r="H85" i="12"/>
  <c r="B86" i="12"/>
  <c r="C86" i="12"/>
  <c r="D86" i="12"/>
  <c r="E86" i="12"/>
  <c r="F86" i="12"/>
  <c r="G86" i="12"/>
  <c r="H86" i="12"/>
  <c r="B87" i="12"/>
  <c r="C87" i="12"/>
  <c r="D87" i="12"/>
  <c r="E87" i="12"/>
  <c r="F87" i="12"/>
  <c r="G87" i="12"/>
  <c r="H87" i="12"/>
  <c r="B88" i="12"/>
  <c r="C88" i="12"/>
  <c r="D88" i="12"/>
  <c r="E88" i="12"/>
  <c r="F88" i="12"/>
  <c r="G88" i="12"/>
  <c r="H88" i="12"/>
  <c r="B89" i="12"/>
  <c r="C89" i="12"/>
  <c r="D89" i="12"/>
  <c r="E89" i="12"/>
  <c r="F89" i="12"/>
  <c r="G89" i="12"/>
  <c r="H89" i="12"/>
  <c r="B90" i="12"/>
  <c r="C90" i="12"/>
  <c r="D90" i="12"/>
  <c r="E90" i="12"/>
  <c r="F90" i="12"/>
  <c r="G90" i="12"/>
  <c r="H90" i="12"/>
  <c r="B91" i="12"/>
  <c r="C91" i="12"/>
  <c r="D91" i="12"/>
  <c r="E91" i="12"/>
  <c r="F91" i="12"/>
  <c r="G91" i="12"/>
  <c r="H91" i="12"/>
  <c r="B92" i="12"/>
  <c r="C92" i="12"/>
  <c r="D92" i="12"/>
  <c r="E92" i="12"/>
  <c r="F92" i="12"/>
  <c r="G92" i="12"/>
  <c r="H92" i="12"/>
  <c r="B93" i="12"/>
  <c r="C93" i="12"/>
  <c r="D93" i="12"/>
  <c r="E93" i="12"/>
  <c r="F93" i="12"/>
  <c r="G93" i="12"/>
  <c r="H93" i="12"/>
  <c r="B94" i="12"/>
  <c r="C94" i="12"/>
  <c r="D94" i="12"/>
  <c r="E94" i="12"/>
  <c r="F94" i="12"/>
  <c r="G94" i="12"/>
  <c r="H94" i="12"/>
  <c r="B95" i="12"/>
  <c r="C95" i="12"/>
  <c r="D95" i="12"/>
  <c r="E95" i="12"/>
  <c r="F95" i="12"/>
  <c r="G95" i="12"/>
  <c r="H95" i="12"/>
  <c r="B96" i="12"/>
  <c r="C96" i="12"/>
  <c r="D96" i="12"/>
  <c r="E96" i="12"/>
  <c r="F96" i="12"/>
  <c r="G96" i="12"/>
  <c r="H96" i="12"/>
  <c r="B97" i="12"/>
  <c r="C97" i="12"/>
  <c r="D97" i="12"/>
  <c r="E97" i="12"/>
  <c r="F97" i="12"/>
  <c r="G97" i="12"/>
  <c r="H97" i="12"/>
  <c r="B98" i="12"/>
  <c r="C98" i="12"/>
  <c r="D98" i="12"/>
  <c r="E98" i="12"/>
  <c r="F98" i="12"/>
  <c r="G98" i="12"/>
  <c r="H98" i="12"/>
  <c r="B99" i="12"/>
  <c r="C99" i="12"/>
  <c r="D99" i="12"/>
  <c r="E99" i="12"/>
  <c r="F99" i="12"/>
  <c r="G99" i="12"/>
  <c r="H99" i="12"/>
  <c r="B100" i="12"/>
  <c r="C100" i="12"/>
  <c r="D100" i="12"/>
  <c r="E100" i="12"/>
  <c r="F100" i="12"/>
  <c r="G100" i="12"/>
  <c r="H100" i="12"/>
  <c r="B101" i="12"/>
  <c r="C101" i="12"/>
  <c r="D101" i="12"/>
  <c r="E101" i="12"/>
  <c r="F101" i="12"/>
  <c r="G101" i="12"/>
  <c r="H101" i="12"/>
  <c r="B102" i="12"/>
  <c r="C102" i="12"/>
  <c r="D102" i="12"/>
  <c r="E102" i="12"/>
  <c r="F102" i="12"/>
  <c r="G102" i="12"/>
  <c r="H102" i="12"/>
  <c r="B103" i="12"/>
  <c r="C103" i="12"/>
  <c r="D103" i="12"/>
  <c r="E103" i="12"/>
  <c r="F103" i="12"/>
  <c r="G103" i="12"/>
  <c r="H103" i="12"/>
  <c r="B104" i="12"/>
  <c r="C104" i="12"/>
  <c r="D104" i="12"/>
  <c r="E104" i="12"/>
  <c r="F104" i="12"/>
  <c r="G104" i="12"/>
  <c r="H104" i="12"/>
  <c r="B105" i="12"/>
  <c r="C105" i="12"/>
  <c r="D105" i="12"/>
  <c r="E105" i="12"/>
  <c r="F105" i="12"/>
  <c r="G105" i="12"/>
  <c r="H105" i="12"/>
  <c r="B106" i="12"/>
  <c r="C106" i="12"/>
  <c r="D106" i="12"/>
  <c r="E106" i="12"/>
  <c r="F106" i="12"/>
  <c r="G106" i="12"/>
  <c r="H106" i="12"/>
  <c r="B107" i="12"/>
  <c r="C107" i="12"/>
  <c r="D107" i="12"/>
  <c r="E107" i="12"/>
  <c r="F107" i="12"/>
  <c r="G107" i="12"/>
  <c r="H107" i="12"/>
  <c r="B108" i="12"/>
  <c r="C108" i="12"/>
  <c r="D108" i="12"/>
  <c r="E108" i="12"/>
  <c r="F108" i="12"/>
  <c r="G108" i="12"/>
  <c r="H108" i="12"/>
  <c r="B109" i="12"/>
  <c r="C109" i="12"/>
  <c r="D109" i="12"/>
  <c r="E109" i="12"/>
  <c r="F109" i="12"/>
  <c r="G109" i="12"/>
  <c r="H109" i="12"/>
  <c r="B110" i="12"/>
  <c r="C110" i="12"/>
  <c r="D110" i="12"/>
  <c r="E110" i="12"/>
  <c r="F110" i="12"/>
  <c r="G110" i="12"/>
  <c r="H110" i="12"/>
  <c r="B111" i="12"/>
  <c r="C111" i="12"/>
  <c r="D111" i="12"/>
  <c r="E111" i="12"/>
  <c r="F111" i="12"/>
  <c r="G111" i="12"/>
  <c r="H111" i="12"/>
  <c r="B112" i="12"/>
  <c r="C112" i="12"/>
  <c r="D112" i="12"/>
  <c r="E112" i="12"/>
  <c r="F112" i="12"/>
  <c r="G112" i="12"/>
  <c r="H112" i="12"/>
  <c r="B113" i="12"/>
  <c r="C113" i="12"/>
  <c r="D113" i="12"/>
  <c r="E113" i="12"/>
  <c r="F113" i="12"/>
  <c r="G113" i="12"/>
  <c r="H113" i="12"/>
  <c r="B114" i="12"/>
  <c r="C114" i="12"/>
  <c r="D114" i="12"/>
  <c r="E114" i="12"/>
  <c r="F114" i="12"/>
  <c r="G114" i="12"/>
  <c r="H114" i="12"/>
  <c r="B115" i="12"/>
  <c r="C115" i="12"/>
  <c r="D115" i="12"/>
  <c r="E115" i="12"/>
  <c r="F115" i="12"/>
  <c r="G115" i="12"/>
  <c r="H115" i="12"/>
  <c r="B116" i="12"/>
  <c r="C116" i="12"/>
  <c r="D116" i="12"/>
  <c r="E116" i="12"/>
  <c r="F116" i="12"/>
  <c r="G116" i="12"/>
  <c r="H116" i="12"/>
  <c r="B117" i="12"/>
  <c r="C117" i="12"/>
  <c r="D117" i="12"/>
  <c r="E117" i="12"/>
  <c r="F117" i="12"/>
  <c r="G117" i="12"/>
  <c r="H117" i="12"/>
  <c r="B118" i="12"/>
  <c r="C118" i="12"/>
  <c r="D118" i="12"/>
  <c r="E118" i="12"/>
  <c r="F118" i="12"/>
  <c r="G118" i="12"/>
  <c r="H118" i="12"/>
  <c r="B119" i="12"/>
  <c r="C119" i="12"/>
  <c r="D119" i="12"/>
  <c r="E119" i="12"/>
  <c r="F119" i="12"/>
  <c r="G119" i="12"/>
  <c r="H119" i="12"/>
  <c r="B120" i="12"/>
  <c r="C120" i="12"/>
  <c r="D120" i="12"/>
  <c r="E120" i="12"/>
  <c r="F120" i="12"/>
  <c r="G120" i="12"/>
  <c r="H120" i="12"/>
  <c r="B121" i="12"/>
  <c r="C121" i="12"/>
  <c r="D121" i="12"/>
  <c r="E121" i="12"/>
  <c r="F121" i="12"/>
  <c r="G121" i="12"/>
  <c r="H121" i="12"/>
  <c r="B122" i="12"/>
  <c r="C122" i="12"/>
  <c r="D122" i="12"/>
  <c r="E122" i="12"/>
  <c r="F122" i="12"/>
  <c r="G122" i="12"/>
  <c r="H122" i="12"/>
  <c r="B123" i="12"/>
  <c r="C123" i="12"/>
  <c r="D123" i="12"/>
  <c r="E123" i="12"/>
  <c r="F123" i="12"/>
  <c r="G123" i="12"/>
  <c r="H123" i="12"/>
  <c r="B124" i="12"/>
  <c r="C124" i="12"/>
  <c r="D124" i="12"/>
  <c r="E124" i="12"/>
  <c r="F124" i="12"/>
  <c r="G124" i="12"/>
  <c r="H124" i="12"/>
  <c r="B125" i="12"/>
  <c r="C125" i="12"/>
  <c r="D125" i="12"/>
  <c r="E125" i="12"/>
  <c r="F125" i="12"/>
  <c r="G125" i="12"/>
  <c r="H125" i="12"/>
  <c r="B126" i="12"/>
  <c r="C126" i="12"/>
  <c r="D126" i="12"/>
  <c r="E126" i="12"/>
  <c r="F126" i="12"/>
  <c r="G126" i="12"/>
  <c r="H126" i="12"/>
  <c r="B127" i="12"/>
  <c r="C127" i="12"/>
  <c r="D127" i="12"/>
  <c r="E127" i="12"/>
  <c r="F127" i="12"/>
  <c r="G127" i="12"/>
  <c r="H127" i="12"/>
  <c r="B128" i="12"/>
  <c r="C128" i="12"/>
  <c r="D128" i="12"/>
  <c r="E128" i="12"/>
  <c r="F128" i="12"/>
  <c r="G128" i="12"/>
  <c r="H128" i="12"/>
  <c r="B129" i="12"/>
  <c r="C129" i="12"/>
  <c r="D129" i="12"/>
  <c r="E129" i="12"/>
  <c r="F129" i="12"/>
  <c r="G129" i="12"/>
  <c r="H129" i="12"/>
  <c r="B130" i="12"/>
  <c r="C130" i="12"/>
  <c r="D130" i="12"/>
  <c r="E130" i="12"/>
  <c r="F130" i="12"/>
  <c r="G130" i="12"/>
  <c r="H130" i="12"/>
  <c r="B131" i="12"/>
  <c r="C131" i="12"/>
  <c r="D131" i="12"/>
  <c r="E131" i="12"/>
  <c r="F131" i="12"/>
  <c r="G131" i="12"/>
  <c r="H131" i="12"/>
  <c r="B132" i="12"/>
  <c r="C132" i="12"/>
  <c r="D132" i="12"/>
  <c r="E132" i="12"/>
  <c r="F132" i="12"/>
  <c r="G132" i="12"/>
  <c r="H132" i="12"/>
  <c r="B133" i="12"/>
  <c r="C133" i="12"/>
  <c r="D133" i="12"/>
  <c r="E133" i="12"/>
  <c r="F133" i="12"/>
  <c r="G133" i="12"/>
  <c r="H133" i="12"/>
  <c r="B134" i="12"/>
  <c r="C134" i="12"/>
  <c r="D134" i="12"/>
  <c r="E134" i="12"/>
  <c r="F134" i="12"/>
  <c r="G134" i="12"/>
  <c r="H134" i="12"/>
  <c r="B135" i="12"/>
  <c r="C135" i="12"/>
  <c r="D135" i="12"/>
  <c r="E135" i="12"/>
  <c r="F135" i="12"/>
  <c r="G135" i="12"/>
  <c r="H135" i="12"/>
  <c r="B136" i="12"/>
  <c r="C136" i="12"/>
  <c r="D136" i="12"/>
  <c r="E136" i="12"/>
  <c r="F136" i="12"/>
  <c r="G136" i="12"/>
  <c r="H136" i="12"/>
  <c r="B137" i="12"/>
  <c r="C137" i="12"/>
  <c r="D137" i="12"/>
  <c r="E137" i="12"/>
  <c r="F137" i="12"/>
  <c r="G137" i="12"/>
  <c r="H137" i="12"/>
  <c r="B138" i="12"/>
  <c r="C138" i="12"/>
  <c r="D138" i="12"/>
  <c r="E138" i="12"/>
  <c r="F138" i="12"/>
  <c r="G138" i="12"/>
  <c r="H138" i="12"/>
  <c r="B139" i="12"/>
  <c r="C139" i="12"/>
  <c r="D139" i="12"/>
  <c r="E139" i="12"/>
  <c r="F139" i="12"/>
  <c r="G139" i="12"/>
  <c r="H139" i="12"/>
  <c r="B140" i="12"/>
  <c r="C140" i="12"/>
  <c r="D140" i="12"/>
  <c r="E140" i="12"/>
  <c r="F140" i="12"/>
  <c r="G140" i="12"/>
  <c r="H140" i="12"/>
  <c r="B141" i="12"/>
  <c r="C141" i="12"/>
  <c r="D141" i="12"/>
  <c r="E141" i="12"/>
  <c r="F141" i="12"/>
  <c r="G141" i="12"/>
  <c r="H141" i="12"/>
  <c r="B142" i="12"/>
  <c r="C142" i="12"/>
  <c r="D142" i="12"/>
  <c r="E142" i="12"/>
  <c r="F142" i="12"/>
  <c r="G142" i="12"/>
  <c r="H142" i="12"/>
  <c r="B143" i="12"/>
  <c r="C143" i="12"/>
  <c r="D143" i="12"/>
  <c r="E143" i="12"/>
  <c r="F143" i="12"/>
  <c r="G143" i="12"/>
  <c r="H143" i="12"/>
  <c r="B144" i="12"/>
  <c r="C144" i="12"/>
  <c r="D144" i="12"/>
  <c r="E144" i="12"/>
  <c r="F144" i="12"/>
  <c r="G144" i="12"/>
  <c r="H144" i="12"/>
  <c r="B145" i="12"/>
  <c r="C145" i="12"/>
  <c r="D145" i="12"/>
  <c r="E145" i="12"/>
  <c r="F145" i="12"/>
  <c r="G145" i="12"/>
  <c r="H145" i="12"/>
  <c r="B146" i="12"/>
  <c r="C146" i="12"/>
  <c r="D146" i="12"/>
  <c r="E146" i="12"/>
  <c r="F146" i="12"/>
  <c r="G146" i="12"/>
  <c r="H146" i="12"/>
  <c r="B147" i="12"/>
  <c r="C147" i="12"/>
  <c r="D147" i="12"/>
  <c r="E147" i="12"/>
  <c r="F147" i="12"/>
  <c r="G147" i="12"/>
  <c r="H147" i="12"/>
  <c r="B148" i="12"/>
  <c r="C148" i="12"/>
  <c r="D148" i="12"/>
  <c r="E148" i="12"/>
  <c r="F148" i="12"/>
  <c r="G148" i="12"/>
  <c r="H148" i="12"/>
  <c r="B149" i="12"/>
  <c r="C149" i="12"/>
  <c r="D149" i="12"/>
  <c r="E149" i="12"/>
  <c r="F149" i="12"/>
  <c r="G149" i="12"/>
  <c r="H149" i="12"/>
  <c r="B150" i="12"/>
  <c r="C150" i="12"/>
  <c r="D150" i="12"/>
  <c r="E150" i="12"/>
  <c r="F150" i="12"/>
  <c r="G150" i="12"/>
  <c r="H150" i="12"/>
  <c r="B151" i="12"/>
  <c r="C151" i="12"/>
  <c r="D151" i="12"/>
  <c r="E151" i="12"/>
  <c r="F151" i="12"/>
  <c r="G151" i="12"/>
  <c r="H151" i="12"/>
  <c r="B152" i="12"/>
  <c r="C152" i="12"/>
  <c r="D152" i="12"/>
  <c r="E152" i="12"/>
  <c r="F152" i="12"/>
  <c r="G152" i="12"/>
  <c r="H152" i="12"/>
  <c r="B153" i="12"/>
  <c r="C153" i="12"/>
  <c r="D153" i="12"/>
  <c r="E153" i="12"/>
  <c r="F153" i="12"/>
  <c r="G153" i="12"/>
  <c r="H153" i="12"/>
  <c r="B154" i="12"/>
  <c r="C154" i="12"/>
  <c r="D154" i="12"/>
  <c r="E154" i="12"/>
  <c r="F154" i="12"/>
  <c r="G154" i="12"/>
  <c r="H154" i="12"/>
  <c r="B155" i="12"/>
  <c r="C155" i="12"/>
  <c r="D155" i="12"/>
  <c r="E155" i="12"/>
  <c r="F155" i="12"/>
  <c r="G155" i="12"/>
  <c r="H155" i="12"/>
  <c r="B156" i="12"/>
  <c r="C156" i="12"/>
  <c r="D156" i="12"/>
  <c r="E156" i="12"/>
  <c r="F156" i="12"/>
  <c r="G156" i="12"/>
  <c r="H156" i="12"/>
  <c r="B157" i="12"/>
  <c r="C157" i="12"/>
  <c r="D157" i="12"/>
  <c r="E157" i="12"/>
  <c r="F157" i="12"/>
  <c r="G157" i="12"/>
  <c r="H157" i="12"/>
  <c r="B158" i="12"/>
  <c r="C158" i="12"/>
  <c r="D158" i="12"/>
  <c r="E158" i="12"/>
  <c r="F158" i="12"/>
  <c r="G158" i="12"/>
  <c r="H158" i="12"/>
  <c r="B159" i="12"/>
  <c r="C159" i="12"/>
  <c r="D159" i="12"/>
  <c r="E159" i="12"/>
  <c r="F159" i="12"/>
  <c r="G159" i="12"/>
  <c r="H159" i="12"/>
  <c r="H159" i="11"/>
  <c r="G159" i="11"/>
  <c r="F159" i="11"/>
  <c r="E159" i="11"/>
  <c r="D159" i="11"/>
  <c r="C159" i="11"/>
  <c r="B159" i="11"/>
  <c r="A159" i="11"/>
  <c r="H158" i="11"/>
  <c r="G158" i="11"/>
  <c r="F158" i="11"/>
  <c r="E158" i="11"/>
  <c r="D158" i="11"/>
  <c r="C158" i="11"/>
  <c r="B158" i="11"/>
  <c r="A158" i="11"/>
  <c r="H157" i="11"/>
  <c r="G157" i="11"/>
  <c r="F157" i="11"/>
  <c r="E157" i="11"/>
  <c r="D157" i="11"/>
  <c r="C157" i="11"/>
  <c r="B157" i="11"/>
  <c r="A157" i="11"/>
  <c r="H156" i="11"/>
  <c r="G156" i="11"/>
  <c r="F156" i="11"/>
  <c r="E156" i="11"/>
  <c r="D156" i="11"/>
  <c r="C156" i="11"/>
  <c r="B156" i="11"/>
  <c r="A156" i="11"/>
  <c r="H155" i="11"/>
  <c r="G155" i="11"/>
  <c r="F155" i="11"/>
  <c r="E155" i="11"/>
  <c r="D155" i="11"/>
  <c r="C155" i="11"/>
  <c r="B155" i="11"/>
  <c r="A155" i="11"/>
  <c r="H154" i="11"/>
  <c r="G154" i="11"/>
  <c r="F154" i="11"/>
  <c r="E154" i="11"/>
  <c r="D154" i="11"/>
  <c r="C154" i="11"/>
  <c r="B154" i="11"/>
  <c r="A154" i="11"/>
  <c r="H153" i="11"/>
  <c r="G153" i="11"/>
  <c r="F153" i="11"/>
  <c r="E153" i="11"/>
  <c r="D153" i="11"/>
  <c r="C153" i="11"/>
  <c r="B153" i="11"/>
  <c r="A153" i="11"/>
  <c r="H152" i="11"/>
  <c r="G152" i="11"/>
  <c r="F152" i="11"/>
  <c r="E152" i="11"/>
  <c r="D152" i="11"/>
  <c r="C152" i="11"/>
  <c r="B152" i="11"/>
  <c r="A152" i="11"/>
  <c r="H151" i="11"/>
  <c r="G151" i="11"/>
  <c r="F151" i="11"/>
  <c r="E151" i="11"/>
  <c r="D151" i="11"/>
  <c r="C151" i="11"/>
  <c r="B151" i="11"/>
  <c r="A151" i="11"/>
  <c r="H150" i="11"/>
  <c r="G150" i="11"/>
  <c r="F150" i="11"/>
  <c r="E150" i="11"/>
  <c r="D150" i="11"/>
  <c r="C150" i="11"/>
  <c r="B150" i="11"/>
  <c r="A150" i="11"/>
  <c r="H149" i="11"/>
  <c r="G149" i="11"/>
  <c r="F149" i="11"/>
  <c r="E149" i="11"/>
  <c r="D149" i="11"/>
  <c r="C149" i="11"/>
  <c r="B149" i="11"/>
  <c r="A149" i="11"/>
  <c r="H148" i="11"/>
  <c r="G148" i="11"/>
  <c r="F148" i="11"/>
  <c r="E148" i="11"/>
  <c r="D148" i="11"/>
  <c r="C148" i="11"/>
  <c r="B148" i="11"/>
  <c r="A148" i="11"/>
  <c r="H147" i="11"/>
  <c r="G147" i="11"/>
  <c r="F147" i="11"/>
  <c r="E147" i="11"/>
  <c r="D147" i="11"/>
  <c r="C147" i="11"/>
  <c r="B147" i="11"/>
  <c r="A147" i="11"/>
  <c r="H146" i="11"/>
  <c r="G146" i="11"/>
  <c r="F146" i="11"/>
  <c r="E146" i="11"/>
  <c r="D146" i="11"/>
  <c r="C146" i="11"/>
  <c r="B146" i="11"/>
  <c r="A146" i="11"/>
  <c r="H145" i="11"/>
  <c r="G145" i="11"/>
  <c r="F145" i="11"/>
  <c r="E145" i="11"/>
  <c r="D145" i="11"/>
  <c r="C145" i="11"/>
  <c r="B145" i="11"/>
  <c r="A145" i="11"/>
  <c r="H144" i="11"/>
  <c r="G144" i="11"/>
  <c r="F144" i="11"/>
  <c r="E144" i="11"/>
  <c r="D144" i="11"/>
  <c r="C144" i="11"/>
  <c r="B144" i="11"/>
  <c r="A144" i="11"/>
  <c r="H143" i="11"/>
  <c r="G143" i="11"/>
  <c r="F143" i="11"/>
  <c r="E143" i="11"/>
  <c r="D143" i="11"/>
  <c r="C143" i="11"/>
  <c r="B143" i="11"/>
  <c r="A143" i="11"/>
  <c r="H142" i="11"/>
  <c r="G142" i="11"/>
  <c r="F142" i="11"/>
  <c r="E142" i="11"/>
  <c r="D142" i="11"/>
  <c r="C142" i="11"/>
  <c r="B142" i="11"/>
  <c r="A142" i="11"/>
  <c r="H141" i="11"/>
  <c r="G141" i="11"/>
  <c r="F141" i="11"/>
  <c r="E141" i="11"/>
  <c r="D141" i="11"/>
  <c r="C141" i="11"/>
  <c r="B141" i="11"/>
  <c r="A141" i="11"/>
  <c r="H140" i="11"/>
  <c r="G140" i="11"/>
  <c r="F140" i="11"/>
  <c r="E140" i="11"/>
  <c r="D140" i="11"/>
  <c r="C140" i="11"/>
  <c r="B140" i="11"/>
  <c r="A140" i="11"/>
  <c r="H139" i="11"/>
  <c r="G139" i="11"/>
  <c r="F139" i="11"/>
  <c r="E139" i="11"/>
  <c r="D139" i="11"/>
  <c r="C139" i="11"/>
  <c r="B139" i="11"/>
  <c r="A139" i="11"/>
  <c r="H138" i="11"/>
  <c r="G138" i="11"/>
  <c r="F138" i="11"/>
  <c r="E138" i="11"/>
  <c r="D138" i="11"/>
  <c r="C138" i="11"/>
  <c r="B138" i="11"/>
  <c r="A138" i="11"/>
  <c r="H137" i="11"/>
  <c r="G137" i="11"/>
  <c r="F137" i="11"/>
  <c r="E137" i="11"/>
  <c r="D137" i="11"/>
  <c r="C137" i="11"/>
  <c r="B137" i="11"/>
  <c r="A137" i="11"/>
  <c r="H136" i="11"/>
  <c r="G136" i="11"/>
  <c r="F136" i="11"/>
  <c r="E136" i="11"/>
  <c r="D136" i="11"/>
  <c r="C136" i="11"/>
  <c r="B136" i="11"/>
  <c r="A136" i="11"/>
  <c r="H135" i="11"/>
  <c r="G135" i="11"/>
  <c r="F135" i="11"/>
  <c r="E135" i="11"/>
  <c r="D135" i="11"/>
  <c r="C135" i="11"/>
  <c r="B135" i="11"/>
  <c r="A135" i="11"/>
  <c r="H134" i="11"/>
  <c r="G134" i="11"/>
  <c r="F134" i="11"/>
  <c r="E134" i="11"/>
  <c r="D134" i="11"/>
  <c r="C134" i="11"/>
  <c r="B134" i="11"/>
  <c r="A134" i="11"/>
  <c r="H133" i="11"/>
  <c r="G133" i="11"/>
  <c r="F133" i="11"/>
  <c r="E133" i="11"/>
  <c r="D133" i="11"/>
  <c r="C133" i="11"/>
  <c r="B133" i="11"/>
  <c r="A133" i="11"/>
  <c r="H132" i="11"/>
  <c r="G132" i="11"/>
  <c r="F132" i="11"/>
  <c r="E132" i="11"/>
  <c r="D132" i="11"/>
  <c r="C132" i="11"/>
  <c r="B132" i="11"/>
  <c r="A132" i="11"/>
  <c r="H131" i="11"/>
  <c r="G131" i="11"/>
  <c r="F131" i="11"/>
  <c r="E131" i="11"/>
  <c r="D131" i="11"/>
  <c r="C131" i="11"/>
  <c r="B131" i="11"/>
  <c r="A131" i="11"/>
  <c r="H130" i="11"/>
  <c r="G130" i="11"/>
  <c r="F130" i="11"/>
  <c r="E130" i="11"/>
  <c r="D130" i="11"/>
  <c r="C130" i="11"/>
  <c r="B130" i="11"/>
  <c r="A130" i="11"/>
  <c r="H129" i="11"/>
  <c r="G129" i="11"/>
  <c r="F129" i="11"/>
  <c r="E129" i="11"/>
  <c r="D129" i="11"/>
  <c r="C129" i="11"/>
  <c r="B129" i="11"/>
  <c r="A129" i="11"/>
  <c r="H128" i="11"/>
  <c r="G128" i="11"/>
  <c r="F128" i="11"/>
  <c r="E128" i="11"/>
  <c r="D128" i="11"/>
  <c r="C128" i="11"/>
  <c r="B128" i="11"/>
  <c r="A128" i="11"/>
  <c r="H127" i="11"/>
  <c r="G127" i="11"/>
  <c r="F127" i="11"/>
  <c r="E127" i="11"/>
  <c r="D127" i="11"/>
  <c r="C127" i="11"/>
  <c r="B127" i="11"/>
  <c r="A127" i="11"/>
  <c r="H126" i="11"/>
  <c r="G126" i="11"/>
  <c r="F126" i="11"/>
  <c r="E126" i="11"/>
  <c r="D126" i="11"/>
  <c r="C126" i="11"/>
  <c r="B126" i="11"/>
  <c r="A126" i="11"/>
  <c r="H125" i="11"/>
  <c r="G125" i="11"/>
  <c r="F125" i="11"/>
  <c r="E125" i="11"/>
  <c r="D125" i="11"/>
  <c r="C125" i="11"/>
  <c r="B125" i="11"/>
  <c r="A125" i="11"/>
  <c r="H124" i="11"/>
  <c r="G124" i="11"/>
  <c r="F124" i="11"/>
  <c r="E124" i="11"/>
  <c r="D124" i="11"/>
  <c r="C124" i="11"/>
  <c r="B124" i="11"/>
  <c r="A124" i="11"/>
  <c r="H123" i="11"/>
  <c r="G123" i="11"/>
  <c r="F123" i="11"/>
  <c r="E123" i="11"/>
  <c r="D123" i="11"/>
  <c r="C123" i="11"/>
  <c r="B123" i="11"/>
  <c r="A123" i="11"/>
  <c r="H122" i="11"/>
  <c r="G122" i="11"/>
  <c r="F122" i="11"/>
  <c r="E122" i="11"/>
  <c r="D122" i="11"/>
  <c r="C122" i="11"/>
  <c r="B122" i="11"/>
  <c r="A122" i="11"/>
  <c r="H121" i="11"/>
  <c r="G121" i="11"/>
  <c r="F121" i="11"/>
  <c r="E121" i="11"/>
  <c r="D121" i="11"/>
  <c r="C121" i="11"/>
  <c r="B121" i="11"/>
  <c r="A121" i="11"/>
  <c r="H120" i="11"/>
  <c r="G120" i="11"/>
  <c r="F120" i="11"/>
  <c r="E120" i="11"/>
  <c r="D120" i="11"/>
  <c r="C120" i="11"/>
  <c r="B120" i="11"/>
  <c r="A120" i="11"/>
  <c r="H119" i="11"/>
  <c r="G119" i="11"/>
  <c r="F119" i="11"/>
  <c r="E119" i="11"/>
  <c r="D119" i="11"/>
  <c r="C119" i="11"/>
  <c r="B119" i="11"/>
  <c r="A119" i="11"/>
  <c r="H118" i="11"/>
  <c r="G118" i="11"/>
  <c r="F118" i="11"/>
  <c r="E118" i="11"/>
  <c r="D118" i="11"/>
  <c r="C118" i="11"/>
  <c r="B118" i="11"/>
  <c r="A118" i="11"/>
  <c r="H117" i="11"/>
  <c r="G117" i="11"/>
  <c r="F117" i="11"/>
  <c r="E117" i="11"/>
  <c r="D117" i="11"/>
  <c r="C117" i="11"/>
  <c r="B117" i="11"/>
  <c r="A117" i="11"/>
  <c r="H116" i="11"/>
  <c r="G116" i="11"/>
  <c r="F116" i="11"/>
  <c r="E116" i="11"/>
  <c r="D116" i="11"/>
  <c r="C116" i="11"/>
  <c r="B116" i="11"/>
  <c r="A116" i="11"/>
  <c r="H115" i="11"/>
  <c r="G115" i="11"/>
  <c r="F115" i="11"/>
  <c r="E115" i="11"/>
  <c r="D115" i="11"/>
  <c r="C115" i="11"/>
  <c r="B115" i="11"/>
  <c r="A115" i="11"/>
  <c r="H114" i="11"/>
  <c r="G114" i="11"/>
  <c r="F114" i="11"/>
  <c r="E114" i="11"/>
  <c r="D114" i="11"/>
  <c r="C114" i="11"/>
  <c r="B114" i="11"/>
  <c r="A114" i="11"/>
  <c r="H113" i="11"/>
  <c r="G113" i="11"/>
  <c r="F113" i="11"/>
  <c r="E113" i="11"/>
  <c r="D113" i="11"/>
  <c r="C113" i="11"/>
  <c r="B113" i="11"/>
  <c r="A113" i="11"/>
  <c r="H112" i="11"/>
  <c r="G112" i="11"/>
  <c r="F112" i="11"/>
  <c r="E112" i="11"/>
  <c r="D112" i="11"/>
  <c r="C112" i="11"/>
  <c r="B112" i="11"/>
  <c r="A112" i="11"/>
  <c r="H111" i="11"/>
  <c r="G111" i="11"/>
  <c r="F111" i="11"/>
  <c r="E111" i="11"/>
  <c r="D111" i="11"/>
  <c r="C111" i="11"/>
  <c r="B111" i="11"/>
  <c r="A111" i="11"/>
  <c r="H110" i="11"/>
  <c r="G110" i="11"/>
  <c r="F110" i="11"/>
  <c r="E110" i="11"/>
  <c r="D110" i="11"/>
  <c r="C110" i="11"/>
  <c r="B110" i="11"/>
  <c r="A110" i="11"/>
  <c r="H109" i="11"/>
  <c r="G109" i="11"/>
  <c r="F109" i="11"/>
  <c r="E109" i="11"/>
  <c r="D109" i="11"/>
  <c r="C109" i="11"/>
  <c r="B109" i="11"/>
  <c r="A109" i="11"/>
  <c r="H108" i="11"/>
  <c r="G108" i="11"/>
  <c r="F108" i="11"/>
  <c r="E108" i="11"/>
  <c r="D108" i="11"/>
  <c r="C108" i="11"/>
  <c r="B108" i="11"/>
  <c r="A108" i="11"/>
  <c r="H107" i="11"/>
  <c r="G107" i="11"/>
  <c r="F107" i="11"/>
  <c r="E107" i="11"/>
  <c r="D107" i="11"/>
  <c r="C107" i="11"/>
  <c r="B107" i="11"/>
  <c r="A107" i="11"/>
  <c r="H106" i="11"/>
  <c r="G106" i="11"/>
  <c r="F106" i="11"/>
  <c r="E106" i="11"/>
  <c r="D106" i="11"/>
  <c r="C106" i="11"/>
  <c r="B106" i="11"/>
  <c r="A106" i="11"/>
  <c r="H105" i="11"/>
  <c r="G105" i="11"/>
  <c r="F105" i="11"/>
  <c r="E105" i="11"/>
  <c r="D105" i="11"/>
  <c r="C105" i="11"/>
  <c r="B105" i="11"/>
  <c r="A105" i="11"/>
  <c r="H104" i="11"/>
  <c r="G104" i="11"/>
  <c r="F104" i="11"/>
  <c r="E104" i="11"/>
  <c r="D104" i="11"/>
  <c r="C104" i="11"/>
  <c r="B104" i="11"/>
  <c r="A104" i="11"/>
  <c r="H103" i="11"/>
  <c r="G103" i="11"/>
  <c r="F103" i="11"/>
  <c r="E103" i="11"/>
  <c r="D103" i="11"/>
  <c r="C103" i="11"/>
  <c r="B103" i="11"/>
  <c r="A103" i="11"/>
  <c r="H102" i="11"/>
  <c r="G102" i="11"/>
  <c r="F102" i="11"/>
  <c r="E102" i="11"/>
  <c r="D102" i="11"/>
  <c r="C102" i="11"/>
  <c r="B102" i="11"/>
  <c r="A102" i="11"/>
  <c r="H101" i="11"/>
  <c r="G101" i="11"/>
  <c r="F101" i="11"/>
  <c r="E101" i="11"/>
  <c r="D101" i="11"/>
  <c r="C101" i="11"/>
  <c r="B101" i="11"/>
  <c r="A101" i="11"/>
  <c r="H100" i="11"/>
  <c r="G100" i="11"/>
  <c r="F100" i="11"/>
  <c r="E100" i="11"/>
  <c r="D100" i="11"/>
  <c r="C100" i="11"/>
  <c r="B100" i="11"/>
  <c r="A100" i="11"/>
  <c r="H99" i="11"/>
  <c r="G99" i="11"/>
  <c r="F99" i="11"/>
  <c r="E99" i="11"/>
  <c r="D99" i="11"/>
  <c r="C99" i="11"/>
  <c r="B99" i="11"/>
  <c r="A99" i="11"/>
  <c r="H98" i="11"/>
  <c r="G98" i="11"/>
  <c r="F98" i="11"/>
  <c r="E98" i="11"/>
  <c r="D98" i="11"/>
  <c r="C98" i="11"/>
  <c r="B98" i="11"/>
  <c r="A98" i="11"/>
  <c r="H97" i="11"/>
  <c r="G97" i="11"/>
  <c r="F97" i="11"/>
  <c r="E97" i="11"/>
  <c r="D97" i="11"/>
  <c r="C97" i="11"/>
  <c r="B97" i="11"/>
  <c r="A97" i="11"/>
  <c r="H96" i="11"/>
  <c r="G96" i="11"/>
  <c r="F96" i="11"/>
  <c r="E96" i="11"/>
  <c r="D96" i="11"/>
  <c r="C96" i="11"/>
  <c r="B96" i="11"/>
  <c r="A96" i="11"/>
  <c r="H95" i="11"/>
  <c r="G95" i="11"/>
  <c r="F95" i="11"/>
  <c r="E95" i="11"/>
  <c r="D95" i="11"/>
  <c r="C95" i="11"/>
  <c r="B95" i="11"/>
  <c r="A95" i="11"/>
  <c r="H94" i="11"/>
  <c r="G94" i="11"/>
  <c r="F94" i="11"/>
  <c r="E94" i="11"/>
  <c r="D94" i="11"/>
  <c r="C94" i="11"/>
  <c r="B94" i="11"/>
  <c r="A94" i="11"/>
  <c r="H93" i="11"/>
  <c r="G93" i="11"/>
  <c r="F93" i="11"/>
  <c r="E93" i="11"/>
  <c r="D93" i="11"/>
  <c r="C93" i="11"/>
  <c r="B93" i="11"/>
  <c r="A93" i="11"/>
  <c r="H92" i="11"/>
  <c r="G92" i="11"/>
  <c r="F92" i="11"/>
  <c r="E92" i="11"/>
  <c r="D92" i="11"/>
  <c r="C92" i="11"/>
  <c r="B92" i="11"/>
  <c r="A92" i="11"/>
  <c r="H91" i="11"/>
  <c r="G91" i="11"/>
  <c r="F91" i="11"/>
  <c r="E91" i="11"/>
  <c r="D91" i="11"/>
  <c r="C91" i="11"/>
  <c r="B91" i="11"/>
  <c r="A91" i="11"/>
  <c r="H90" i="11"/>
  <c r="G90" i="11"/>
  <c r="F90" i="11"/>
  <c r="E90" i="11"/>
  <c r="D90" i="11"/>
  <c r="C90" i="11"/>
  <c r="B90" i="11"/>
  <c r="A90" i="11"/>
  <c r="H89" i="11"/>
  <c r="G89" i="11"/>
  <c r="F89" i="11"/>
  <c r="E89" i="11"/>
  <c r="D89" i="11"/>
  <c r="C89" i="11"/>
  <c r="B89" i="11"/>
  <c r="A89" i="11"/>
  <c r="H88" i="11"/>
  <c r="G88" i="11"/>
  <c r="F88" i="11"/>
  <c r="E88" i="11"/>
  <c r="D88" i="11"/>
  <c r="C88" i="11"/>
  <c r="B88" i="11"/>
  <c r="A88" i="11"/>
  <c r="H87" i="11"/>
  <c r="G87" i="11"/>
  <c r="F87" i="11"/>
  <c r="E87" i="11"/>
  <c r="D87" i="11"/>
  <c r="C87" i="11"/>
  <c r="B87" i="11"/>
  <c r="A87" i="11"/>
  <c r="H86" i="11"/>
  <c r="G86" i="11"/>
  <c r="F86" i="11"/>
  <c r="E86" i="11"/>
  <c r="D86" i="11"/>
  <c r="C86" i="11"/>
  <c r="B86" i="11"/>
  <c r="A86" i="11"/>
  <c r="H85" i="11"/>
  <c r="A85" i="11" s="1"/>
  <c r="G85" i="11"/>
  <c r="F85" i="11"/>
  <c r="E85" i="11"/>
  <c r="D85" i="11"/>
  <c r="C85" i="11"/>
  <c r="B85" i="11"/>
  <c r="H84" i="11"/>
  <c r="G84" i="11"/>
  <c r="F84" i="11"/>
  <c r="E84" i="11"/>
  <c r="D84" i="11"/>
  <c r="C84" i="11"/>
  <c r="B84" i="11"/>
  <c r="A84" i="11"/>
  <c r="H83" i="11"/>
  <c r="G83" i="11"/>
  <c r="F83" i="11"/>
  <c r="E83" i="11"/>
  <c r="D83" i="11"/>
  <c r="C83" i="11"/>
  <c r="B83" i="11"/>
  <c r="A83" i="11"/>
  <c r="H82" i="11"/>
  <c r="G82" i="11"/>
  <c r="F82" i="11"/>
  <c r="E82" i="11"/>
  <c r="D82" i="11"/>
  <c r="C82" i="11"/>
  <c r="B82" i="11"/>
  <c r="A82" i="11"/>
  <c r="H81" i="11"/>
  <c r="G81" i="11"/>
  <c r="F81" i="11"/>
  <c r="E81" i="11"/>
  <c r="D81" i="11"/>
  <c r="C81" i="11"/>
  <c r="B81" i="11"/>
  <c r="A81" i="11"/>
  <c r="H80" i="11"/>
  <c r="G80" i="11"/>
  <c r="F80" i="11"/>
  <c r="E80" i="11"/>
  <c r="D80" i="11"/>
  <c r="C80" i="11"/>
  <c r="B80" i="11"/>
  <c r="A80" i="11"/>
  <c r="H79" i="11"/>
  <c r="G79" i="11"/>
  <c r="F79" i="11"/>
  <c r="E79" i="11"/>
  <c r="D79" i="11"/>
  <c r="C79" i="11"/>
  <c r="B79" i="11"/>
  <c r="A79" i="11"/>
  <c r="H78" i="11"/>
  <c r="G78" i="11"/>
  <c r="F78" i="11"/>
  <c r="E78" i="11"/>
  <c r="D78" i="11"/>
  <c r="C78" i="11"/>
  <c r="B78" i="11"/>
  <c r="A78" i="11"/>
  <c r="H77" i="11"/>
  <c r="G77" i="11"/>
  <c r="F77" i="11"/>
  <c r="E77" i="11"/>
  <c r="D77" i="11"/>
  <c r="C77" i="11"/>
  <c r="B77" i="11"/>
  <c r="A77" i="11"/>
  <c r="H76" i="11"/>
  <c r="G76" i="11"/>
  <c r="F76" i="11"/>
  <c r="E76" i="11"/>
  <c r="D76" i="11"/>
  <c r="C76" i="11"/>
  <c r="B76" i="11"/>
  <c r="A76" i="11"/>
  <c r="H75" i="11"/>
  <c r="G75" i="11"/>
  <c r="F75" i="11"/>
  <c r="E75" i="11"/>
  <c r="D75" i="11"/>
  <c r="C75" i="11"/>
  <c r="B75" i="11"/>
  <c r="A75" i="11"/>
  <c r="H74" i="11"/>
  <c r="G74" i="11"/>
  <c r="F74" i="11"/>
  <c r="E74" i="11"/>
  <c r="D74" i="11"/>
  <c r="C74" i="11"/>
  <c r="B74" i="11"/>
  <c r="A74" i="11"/>
  <c r="H73" i="11"/>
  <c r="G73" i="11"/>
  <c r="F73" i="11"/>
  <c r="E73" i="11"/>
  <c r="D73" i="11"/>
  <c r="C73" i="11"/>
  <c r="B73" i="11"/>
  <c r="A73" i="11"/>
  <c r="H72" i="11"/>
  <c r="G72" i="11"/>
  <c r="F72" i="11"/>
  <c r="E72" i="11"/>
  <c r="D72" i="11"/>
  <c r="C72" i="11"/>
  <c r="B72" i="11"/>
  <c r="A72" i="11"/>
  <c r="H71" i="11"/>
  <c r="G71" i="11"/>
  <c r="F71" i="11"/>
  <c r="E71" i="11"/>
  <c r="D71" i="11"/>
  <c r="C71" i="11"/>
  <c r="B71" i="11"/>
  <c r="A71" i="11"/>
  <c r="H70" i="11"/>
  <c r="G70" i="11"/>
  <c r="F70" i="11"/>
  <c r="E70" i="11"/>
  <c r="D70" i="11"/>
  <c r="C70" i="11"/>
  <c r="B70" i="11"/>
  <c r="A70" i="11"/>
  <c r="H69" i="11"/>
  <c r="G69" i="11"/>
  <c r="F69" i="11"/>
  <c r="E69" i="11"/>
  <c r="D69" i="11"/>
  <c r="C69" i="11"/>
  <c r="B69" i="11"/>
  <c r="A69" i="11"/>
  <c r="H68" i="11"/>
  <c r="G68" i="11"/>
  <c r="F68" i="11"/>
  <c r="E68" i="11"/>
  <c r="D68" i="11"/>
  <c r="C68" i="11"/>
  <c r="B68" i="11"/>
  <c r="A68" i="11"/>
  <c r="H67" i="11"/>
  <c r="G67" i="11"/>
  <c r="F67" i="11"/>
  <c r="E67" i="11"/>
  <c r="D67" i="11"/>
  <c r="C67" i="11"/>
  <c r="B67" i="11"/>
  <c r="A67" i="11"/>
  <c r="H66" i="11"/>
  <c r="G66" i="11"/>
  <c r="F66" i="11"/>
  <c r="E66" i="11"/>
  <c r="D66" i="11"/>
  <c r="C66" i="11"/>
  <c r="B66" i="11"/>
  <c r="A66" i="11"/>
  <c r="H65" i="11"/>
  <c r="G65" i="11"/>
  <c r="F65" i="11"/>
  <c r="E65" i="11"/>
  <c r="D65" i="11"/>
  <c r="C65" i="11"/>
  <c r="B65" i="11"/>
  <c r="A65" i="11"/>
  <c r="H64" i="11"/>
  <c r="G64" i="11"/>
  <c r="F64" i="11"/>
  <c r="E64" i="11"/>
  <c r="D64" i="11"/>
  <c r="C64" i="11"/>
  <c r="B64" i="11"/>
  <c r="A64" i="11"/>
  <c r="H63" i="11"/>
  <c r="G63" i="11"/>
  <c r="F63" i="11"/>
  <c r="E63" i="11"/>
  <c r="D63" i="11"/>
  <c r="C63" i="11"/>
  <c r="B63" i="11"/>
  <c r="A63" i="11"/>
  <c r="H62" i="11"/>
  <c r="G62" i="11"/>
  <c r="F62" i="11"/>
  <c r="E62" i="11"/>
  <c r="D62" i="11"/>
  <c r="C62" i="11"/>
  <c r="B62" i="11"/>
  <c r="A62" i="11"/>
  <c r="H61" i="11"/>
  <c r="G61" i="11"/>
  <c r="F61" i="11"/>
  <c r="E61" i="11"/>
  <c r="D61" i="11"/>
  <c r="C61" i="11"/>
  <c r="B61" i="11"/>
  <c r="A61" i="11"/>
  <c r="H60" i="11"/>
  <c r="G60" i="11"/>
  <c r="F60" i="11"/>
  <c r="E60" i="11"/>
  <c r="D60" i="11"/>
  <c r="C60" i="11"/>
  <c r="B60" i="11"/>
  <c r="A60" i="11"/>
  <c r="H59" i="11"/>
  <c r="G59" i="11"/>
  <c r="F59" i="11"/>
  <c r="E59" i="11"/>
  <c r="D59" i="11"/>
  <c r="C59" i="11"/>
  <c r="B59" i="11"/>
  <c r="A59" i="11"/>
  <c r="H58" i="11"/>
  <c r="A58" i="11" s="1"/>
  <c r="G58" i="11"/>
  <c r="F58" i="11"/>
  <c r="E58" i="11"/>
  <c r="D58" i="11"/>
  <c r="C58" i="11"/>
  <c r="B58" i="11"/>
  <c r="H57" i="11"/>
  <c r="G57" i="11"/>
  <c r="F57" i="11"/>
  <c r="E57" i="11"/>
  <c r="D57" i="11"/>
  <c r="C57" i="11"/>
  <c r="B57" i="11"/>
  <c r="A57" i="11"/>
  <c r="H56" i="11"/>
  <c r="G56" i="11"/>
  <c r="F56" i="11"/>
  <c r="E56" i="11"/>
  <c r="D56" i="11"/>
  <c r="C56" i="11"/>
  <c r="B56" i="11"/>
  <c r="A56" i="11"/>
  <c r="H55" i="11"/>
  <c r="G55" i="11"/>
  <c r="F55" i="11"/>
  <c r="E55" i="11"/>
  <c r="D55" i="11"/>
  <c r="C55" i="11"/>
  <c r="B55" i="11"/>
  <c r="A55" i="11"/>
  <c r="H54" i="11"/>
  <c r="G54" i="11"/>
  <c r="F54" i="11"/>
  <c r="E54" i="11"/>
  <c r="D54" i="11"/>
  <c r="C54" i="11"/>
  <c r="B54" i="11"/>
  <c r="A54" i="11"/>
  <c r="H53" i="11"/>
  <c r="G53" i="11"/>
  <c r="F53" i="11"/>
  <c r="E53" i="11"/>
  <c r="D53" i="11"/>
  <c r="C53" i="11"/>
  <c r="B53" i="11"/>
  <c r="A53" i="11"/>
  <c r="H52" i="11"/>
  <c r="G52" i="11"/>
  <c r="F52" i="11"/>
  <c r="E52" i="11"/>
  <c r="D52" i="11"/>
  <c r="C52" i="11"/>
  <c r="B52" i="11"/>
  <c r="A52" i="11"/>
  <c r="H51" i="11"/>
  <c r="G51" i="11"/>
  <c r="F51" i="11"/>
  <c r="E51" i="11"/>
  <c r="D51" i="11"/>
  <c r="C51" i="11"/>
  <c r="B51" i="11"/>
  <c r="A51" i="11"/>
  <c r="H50" i="11"/>
  <c r="G50" i="11"/>
  <c r="F50" i="11"/>
  <c r="E50" i="11"/>
  <c r="D50" i="11"/>
  <c r="C50" i="11"/>
  <c r="B50" i="11"/>
  <c r="A50" i="11"/>
  <c r="H49" i="11"/>
  <c r="G49" i="11"/>
  <c r="F49" i="11"/>
  <c r="E49" i="11"/>
  <c r="D49" i="11"/>
  <c r="C49" i="11"/>
  <c r="B49" i="11"/>
  <c r="A49" i="11"/>
  <c r="H48" i="11"/>
  <c r="G48" i="11"/>
  <c r="F48" i="11"/>
  <c r="E48" i="11"/>
  <c r="D48" i="11"/>
  <c r="C48" i="11"/>
  <c r="B48" i="11"/>
  <c r="A48" i="11"/>
  <c r="H47" i="11"/>
  <c r="G47" i="11"/>
  <c r="F47" i="11"/>
  <c r="E47" i="11"/>
  <c r="D47" i="11"/>
  <c r="C47" i="11"/>
  <c r="B47" i="11"/>
  <c r="A47" i="11"/>
  <c r="H46" i="11"/>
  <c r="G46" i="11"/>
  <c r="F46" i="11"/>
  <c r="E46" i="11"/>
  <c r="D46" i="11"/>
  <c r="C46" i="11"/>
  <c r="B46" i="11"/>
  <c r="A46" i="11"/>
  <c r="H45" i="11"/>
  <c r="G45" i="11"/>
  <c r="F45" i="11"/>
  <c r="E45" i="11"/>
  <c r="D45" i="11"/>
  <c r="C45" i="11"/>
  <c r="B45" i="11"/>
  <c r="A45" i="11"/>
  <c r="H44" i="11"/>
  <c r="G44" i="11"/>
  <c r="F44" i="11"/>
  <c r="E44" i="11"/>
  <c r="D44" i="11"/>
  <c r="C44" i="11"/>
  <c r="B44" i="11"/>
  <c r="A44" i="11"/>
  <c r="H43" i="11"/>
  <c r="G43" i="11"/>
  <c r="F43" i="11"/>
  <c r="E43" i="11"/>
  <c r="D43" i="11"/>
  <c r="C43" i="11"/>
  <c r="B43" i="11"/>
  <c r="A43" i="11"/>
  <c r="H42" i="11"/>
  <c r="G42" i="11"/>
  <c r="F42" i="11"/>
  <c r="E42" i="11"/>
  <c r="D42" i="11"/>
  <c r="C42" i="11"/>
  <c r="B42" i="11"/>
  <c r="A42" i="11"/>
  <c r="H41" i="11"/>
  <c r="G41" i="11"/>
  <c r="F41" i="11"/>
  <c r="E41" i="11"/>
  <c r="D41" i="11"/>
  <c r="C41" i="11"/>
  <c r="B41" i="11"/>
  <c r="A41" i="11"/>
  <c r="H40" i="11"/>
  <c r="G40" i="11"/>
  <c r="F40" i="11"/>
  <c r="E40" i="11"/>
  <c r="D40" i="11"/>
  <c r="C40" i="11"/>
  <c r="B40" i="11"/>
  <c r="A40" i="11"/>
  <c r="H39" i="11"/>
  <c r="G39" i="11"/>
  <c r="F39" i="11"/>
  <c r="E39" i="11"/>
  <c r="D39" i="11"/>
  <c r="C39" i="11"/>
  <c r="B39" i="11"/>
  <c r="A39" i="11"/>
  <c r="H38" i="11"/>
  <c r="G38" i="11"/>
  <c r="F38" i="11"/>
  <c r="E38" i="11"/>
  <c r="D38" i="11"/>
  <c r="C38" i="11"/>
  <c r="B38" i="11"/>
  <c r="A38" i="11"/>
  <c r="H37" i="11"/>
  <c r="G37" i="11"/>
  <c r="F37" i="11"/>
  <c r="E37" i="11"/>
  <c r="D37" i="11"/>
  <c r="C37" i="11"/>
  <c r="B37" i="11"/>
  <c r="A37" i="11"/>
  <c r="H36" i="11"/>
  <c r="G36" i="11"/>
  <c r="F36" i="11"/>
  <c r="E36" i="11"/>
  <c r="D36" i="11"/>
  <c r="C36" i="11"/>
  <c r="B36" i="11"/>
  <c r="A36" i="11"/>
  <c r="H35" i="11"/>
  <c r="G35" i="11"/>
  <c r="F35" i="11"/>
  <c r="E35" i="11"/>
  <c r="D35" i="11"/>
  <c r="C35" i="11"/>
  <c r="B35" i="11"/>
  <c r="A35" i="11"/>
  <c r="H34" i="11"/>
  <c r="G34" i="11"/>
  <c r="F34" i="11"/>
  <c r="E34" i="11"/>
  <c r="D34" i="11"/>
  <c r="C34" i="11"/>
  <c r="B34" i="11"/>
  <c r="A34" i="11"/>
  <c r="H33" i="11"/>
  <c r="G33" i="11"/>
  <c r="F33" i="11"/>
  <c r="E33" i="11"/>
  <c r="D33" i="11"/>
  <c r="C33" i="11"/>
  <c r="B33" i="11"/>
  <c r="A33" i="11"/>
  <c r="H32" i="11"/>
  <c r="G32" i="11"/>
  <c r="F32" i="11"/>
  <c r="E32" i="11"/>
  <c r="D32" i="11"/>
  <c r="C32" i="11"/>
  <c r="B32" i="11"/>
  <c r="A32" i="11"/>
  <c r="H31" i="11"/>
  <c r="G31" i="11"/>
  <c r="F31" i="11"/>
  <c r="E31" i="11"/>
  <c r="D31" i="11"/>
  <c r="C31" i="11"/>
  <c r="B31" i="11"/>
  <c r="A31" i="11"/>
  <c r="H30" i="11"/>
  <c r="G30" i="11"/>
  <c r="F30" i="11"/>
  <c r="E30" i="11"/>
  <c r="D30" i="11"/>
  <c r="C30" i="11"/>
  <c r="B30" i="11"/>
  <c r="A30" i="11"/>
  <c r="H29" i="11"/>
  <c r="G29" i="11"/>
  <c r="F29" i="11"/>
  <c r="E29" i="11"/>
  <c r="D29" i="11"/>
  <c r="C29" i="11"/>
  <c r="B29" i="11"/>
  <c r="A29" i="11"/>
  <c r="H28" i="11"/>
  <c r="G28" i="11"/>
  <c r="F28" i="11"/>
  <c r="E28" i="11"/>
  <c r="D28" i="11"/>
  <c r="C28" i="11"/>
  <c r="B28" i="11"/>
  <c r="A28" i="11"/>
  <c r="H27" i="11"/>
  <c r="G27" i="11"/>
  <c r="F27" i="11"/>
  <c r="E27" i="11"/>
  <c r="D27" i="11"/>
  <c r="C27" i="11"/>
  <c r="B27" i="11"/>
  <c r="A27" i="11"/>
  <c r="H26" i="11"/>
  <c r="G26" i="11"/>
  <c r="F26" i="11"/>
  <c r="E26" i="11"/>
  <c r="D26" i="11"/>
  <c r="C26" i="11"/>
  <c r="B26" i="11"/>
  <c r="A26" i="11"/>
  <c r="H25" i="11"/>
  <c r="G25" i="11"/>
  <c r="F25" i="11"/>
  <c r="E25" i="11"/>
  <c r="D25" i="11"/>
  <c r="C25" i="11"/>
  <c r="B25" i="11"/>
  <c r="A25" i="11"/>
  <c r="H24" i="11"/>
  <c r="G24" i="11"/>
  <c r="F24" i="11"/>
  <c r="E24" i="11"/>
  <c r="D24" i="11"/>
  <c r="C24" i="11"/>
  <c r="B24" i="11"/>
  <c r="A24" i="11"/>
  <c r="H23" i="11"/>
  <c r="G23" i="11"/>
  <c r="F23" i="11"/>
  <c r="E23" i="11"/>
  <c r="D23" i="11"/>
  <c r="C23" i="11"/>
  <c r="B23" i="11"/>
  <c r="A23" i="11"/>
  <c r="H22" i="11"/>
  <c r="G22" i="11"/>
  <c r="F22" i="11"/>
  <c r="E22" i="11"/>
  <c r="D22" i="11"/>
  <c r="C22" i="11"/>
  <c r="B22" i="11"/>
  <c r="A22" i="11"/>
  <c r="H21" i="11"/>
  <c r="G21" i="11"/>
  <c r="F21" i="11"/>
  <c r="E21" i="11"/>
  <c r="D21" i="11"/>
  <c r="C21" i="11"/>
  <c r="B21" i="11"/>
  <c r="A21" i="11"/>
  <c r="H20" i="11"/>
  <c r="G20" i="11"/>
  <c r="F20" i="11"/>
  <c r="E20" i="11"/>
  <c r="D20" i="11"/>
  <c r="C20" i="11"/>
  <c r="B20" i="11"/>
  <c r="A20" i="11"/>
  <c r="H19" i="11"/>
  <c r="G19" i="11"/>
  <c r="F19" i="11"/>
  <c r="E19" i="11"/>
  <c r="D19" i="11"/>
  <c r="C19" i="11"/>
  <c r="B19" i="11"/>
  <c r="A19" i="11"/>
  <c r="H18" i="11"/>
  <c r="G18" i="11"/>
  <c r="F18" i="11"/>
  <c r="E18" i="11"/>
  <c r="D18" i="11"/>
  <c r="C18" i="11"/>
  <c r="B18" i="11"/>
  <c r="A18" i="11"/>
  <c r="H17" i="11"/>
  <c r="G17" i="11"/>
  <c r="F17" i="11"/>
  <c r="E17" i="11"/>
  <c r="D17" i="11"/>
  <c r="C17" i="11"/>
  <c r="B17" i="11"/>
  <c r="A17" i="11"/>
  <c r="H16" i="11"/>
  <c r="G16" i="11"/>
  <c r="F16" i="11"/>
  <c r="E16" i="11"/>
  <c r="D16" i="11"/>
  <c r="C16" i="11"/>
  <c r="B16" i="11"/>
  <c r="A16" i="11"/>
  <c r="H15" i="11"/>
  <c r="G15" i="11"/>
  <c r="F15" i="11"/>
  <c r="E15" i="11"/>
  <c r="D15" i="11"/>
  <c r="C15" i="11"/>
  <c r="B15" i="11"/>
  <c r="A15" i="11"/>
  <c r="H14" i="11"/>
  <c r="G14" i="11"/>
  <c r="F14" i="11"/>
  <c r="E14" i="11"/>
  <c r="D14" i="11"/>
  <c r="C14" i="11"/>
  <c r="B14" i="11"/>
  <c r="A14" i="11"/>
  <c r="H13" i="11"/>
  <c r="G13" i="11"/>
  <c r="F13" i="11"/>
  <c r="E13" i="11"/>
  <c r="D13" i="11"/>
  <c r="C13" i="11"/>
  <c r="B13" i="11"/>
  <c r="A13" i="11"/>
  <c r="H12" i="11"/>
  <c r="G12" i="11"/>
  <c r="F12" i="11"/>
  <c r="E12" i="11"/>
  <c r="D12" i="11"/>
  <c r="C12" i="11"/>
  <c r="B12" i="11"/>
  <c r="A12" i="11"/>
  <c r="H11" i="11"/>
  <c r="G11" i="11"/>
  <c r="F11" i="11"/>
  <c r="E11" i="11"/>
  <c r="D11" i="11"/>
  <c r="C11" i="11"/>
  <c r="B11" i="11"/>
  <c r="A11" i="11"/>
  <c r="H10" i="11"/>
  <c r="G10" i="11"/>
  <c r="F10" i="11"/>
  <c r="E10" i="11"/>
  <c r="D10" i="11"/>
  <c r="C10" i="11"/>
  <c r="B10" i="11"/>
  <c r="A10" i="11"/>
  <c r="C7" i="11"/>
  <c r="C5" i="11"/>
  <c r="C4" i="11"/>
  <c r="C3" i="11"/>
  <c r="C2" i="11"/>
  <c r="C1" i="11"/>
  <c r="H159" i="10"/>
  <c r="G159" i="10"/>
  <c r="F159" i="10"/>
  <c r="E159" i="10"/>
  <c r="D159" i="10"/>
  <c r="C159" i="10"/>
  <c r="B159" i="10"/>
  <c r="A159" i="10"/>
  <c r="H158" i="10"/>
  <c r="G158" i="10"/>
  <c r="F158" i="10"/>
  <c r="E158" i="10"/>
  <c r="D158" i="10"/>
  <c r="C158" i="10"/>
  <c r="B158" i="10"/>
  <c r="A158" i="10"/>
  <c r="H157" i="10"/>
  <c r="G157" i="10"/>
  <c r="F157" i="10"/>
  <c r="E157" i="10"/>
  <c r="D157" i="10"/>
  <c r="C157" i="10"/>
  <c r="B157" i="10"/>
  <c r="A157" i="10"/>
  <c r="H156" i="10"/>
  <c r="A156" i="10" s="1"/>
  <c r="G156" i="10"/>
  <c r="F156" i="10"/>
  <c r="E156" i="10"/>
  <c r="D156" i="10"/>
  <c r="C156" i="10"/>
  <c r="B156" i="10"/>
  <c r="H155" i="10"/>
  <c r="G155" i="10"/>
  <c r="F155" i="10"/>
  <c r="E155" i="10"/>
  <c r="D155" i="10"/>
  <c r="C155" i="10"/>
  <c r="B155" i="10"/>
  <c r="A155" i="10"/>
  <c r="H154" i="10"/>
  <c r="G154" i="10"/>
  <c r="F154" i="10"/>
  <c r="E154" i="10"/>
  <c r="D154" i="10"/>
  <c r="C154" i="10"/>
  <c r="B154" i="10"/>
  <c r="A154" i="10"/>
  <c r="H153" i="10"/>
  <c r="G153" i="10"/>
  <c r="F153" i="10"/>
  <c r="E153" i="10"/>
  <c r="D153" i="10"/>
  <c r="C153" i="10"/>
  <c r="B153" i="10"/>
  <c r="A153" i="10"/>
  <c r="H152" i="10"/>
  <c r="G152" i="10"/>
  <c r="F152" i="10"/>
  <c r="E152" i="10"/>
  <c r="D152" i="10"/>
  <c r="C152" i="10"/>
  <c r="B152" i="10"/>
  <c r="A152" i="10"/>
  <c r="H151" i="10"/>
  <c r="G151" i="10"/>
  <c r="F151" i="10"/>
  <c r="E151" i="10"/>
  <c r="D151" i="10"/>
  <c r="C151" i="10"/>
  <c r="B151" i="10"/>
  <c r="A151" i="10"/>
  <c r="H150" i="10"/>
  <c r="G150" i="10"/>
  <c r="F150" i="10"/>
  <c r="E150" i="10"/>
  <c r="D150" i="10"/>
  <c r="C150" i="10"/>
  <c r="B150" i="10"/>
  <c r="A150" i="10"/>
  <c r="H149" i="10"/>
  <c r="G149" i="10"/>
  <c r="F149" i="10"/>
  <c r="E149" i="10"/>
  <c r="D149" i="10"/>
  <c r="C149" i="10"/>
  <c r="B149" i="10"/>
  <c r="A149" i="10"/>
  <c r="H148" i="10"/>
  <c r="G148" i="10"/>
  <c r="F148" i="10"/>
  <c r="E148" i="10"/>
  <c r="D148" i="10"/>
  <c r="C148" i="10"/>
  <c r="B148" i="10"/>
  <c r="A148" i="10"/>
  <c r="H147" i="10"/>
  <c r="G147" i="10"/>
  <c r="F147" i="10"/>
  <c r="E147" i="10"/>
  <c r="D147" i="10"/>
  <c r="C147" i="10"/>
  <c r="B147" i="10"/>
  <c r="A147" i="10"/>
  <c r="H146" i="10"/>
  <c r="G146" i="10"/>
  <c r="F146" i="10"/>
  <c r="E146" i="10"/>
  <c r="D146" i="10"/>
  <c r="C146" i="10"/>
  <c r="B146" i="10"/>
  <c r="A146" i="10"/>
  <c r="H145" i="10"/>
  <c r="G145" i="10"/>
  <c r="F145" i="10"/>
  <c r="E145" i="10"/>
  <c r="D145" i="10"/>
  <c r="C145" i="10"/>
  <c r="B145" i="10"/>
  <c r="A145" i="10"/>
  <c r="H144" i="10"/>
  <c r="G144" i="10"/>
  <c r="F144" i="10"/>
  <c r="E144" i="10"/>
  <c r="D144" i="10"/>
  <c r="C144" i="10"/>
  <c r="B144" i="10"/>
  <c r="A144" i="10"/>
  <c r="H143" i="10"/>
  <c r="G143" i="10"/>
  <c r="F143" i="10"/>
  <c r="E143" i="10"/>
  <c r="D143" i="10"/>
  <c r="C143" i="10"/>
  <c r="B143" i="10"/>
  <c r="A143" i="10"/>
  <c r="H142" i="10"/>
  <c r="G142" i="10"/>
  <c r="F142" i="10"/>
  <c r="E142" i="10"/>
  <c r="D142" i="10"/>
  <c r="C142" i="10"/>
  <c r="B142" i="10"/>
  <c r="A142" i="10"/>
  <c r="H141" i="10"/>
  <c r="G141" i="10"/>
  <c r="F141" i="10"/>
  <c r="E141" i="10"/>
  <c r="D141" i="10"/>
  <c r="C141" i="10"/>
  <c r="B141" i="10"/>
  <c r="A141" i="10"/>
  <c r="H140" i="10"/>
  <c r="G140" i="10"/>
  <c r="F140" i="10"/>
  <c r="E140" i="10"/>
  <c r="D140" i="10"/>
  <c r="C140" i="10"/>
  <c r="B140" i="10"/>
  <c r="A140" i="10"/>
  <c r="H139" i="10"/>
  <c r="G139" i="10"/>
  <c r="F139" i="10"/>
  <c r="E139" i="10"/>
  <c r="D139" i="10"/>
  <c r="C139" i="10"/>
  <c r="B139" i="10"/>
  <c r="A139" i="10"/>
  <c r="H138" i="10"/>
  <c r="G138" i="10"/>
  <c r="F138" i="10"/>
  <c r="E138" i="10"/>
  <c r="D138" i="10"/>
  <c r="C138" i="10"/>
  <c r="B138" i="10"/>
  <c r="A138" i="10"/>
  <c r="H137" i="10"/>
  <c r="G137" i="10"/>
  <c r="F137" i="10"/>
  <c r="E137" i="10"/>
  <c r="D137" i="10"/>
  <c r="C137" i="10"/>
  <c r="B137" i="10"/>
  <c r="A137" i="10"/>
  <c r="H136" i="10"/>
  <c r="G136" i="10"/>
  <c r="F136" i="10"/>
  <c r="E136" i="10"/>
  <c r="D136" i="10"/>
  <c r="C136" i="10"/>
  <c r="B136" i="10"/>
  <c r="A136" i="10"/>
  <c r="H135" i="10"/>
  <c r="G135" i="10"/>
  <c r="F135" i="10"/>
  <c r="E135" i="10"/>
  <c r="D135" i="10"/>
  <c r="C135" i="10"/>
  <c r="B135" i="10"/>
  <c r="A135" i="10"/>
  <c r="H134" i="10"/>
  <c r="G134" i="10"/>
  <c r="F134" i="10"/>
  <c r="E134" i="10"/>
  <c r="D134" i="10"/>
  <c r="C134" i="10"/>
  <c r="B134" i="10"/>
  <c r="A134" i="10"/>
  <c r="H133" i="10"/>
  <c r="G133" i="10"/>
  <c r="F133" i="10"/>
  <c r="E133" i="10"/>
  <c r="D133" i="10"/>
  <c r="C133" i="10"/>
  <c r="B133" i="10"/>
  <c r="A133" i="10"/>
  <c r="H132" i="10"/>
  <c r="G132" i="10"/>
  <c r="F132" i="10"/>
  <c r="E132" i="10"/>
  <c r="D132" i="10"/>
  <c r="C132" i="10"/>
  <c r="B132" i="10"/>
  <c r="A132" i="10"/>
  <c r="H131" i="10"/>
  <c r="G131" i="10"/>
  <c r="F131" i="10"/>
  <c r="E131" i="10"/>
  <c r="D131" i="10"/>
  <c r="C131" i="10"/>
  <c r="B131" i="10"/>
  <c r="A131" i="10"/>
  <c r="H130" i="10"/>
  <c r="A130" i="10" s="1"/>
  <c r="G130" i="10"/>
  <c r="F130" i="10"/>
  <c r="E130" i="10"/>
  <c r="D130" i="10"/>
  <c r="C130" i="10"/>
  <c r="B130" i="10"/>
  <c r="H129" i="10"/>
  <c r="G129" i="10"/>
  <c r="F129" i="10"/>
  <c r="E129" i="10"/>
  <c r="D129" i="10"/>
  <c r="C129" i="10"/>
  <c r="B129" i="10"/>
  <c r="A129" i="10"/>
  <c r="H128" i="10"/>
  <c r="G128" i="10"/>
  <c r="F128" i="10"/>
  <c r="E128" i="10"/>
  <c r="D128" i="10"/>
  <c r="C128" i="10"/>
  <c r="B128" i="10"/>
  <c r="A128" i="10"/>
  <c r="H127" i="10"/>
  <c r="G127" i="10"/>
  <c r="F127" i="10"/>
  <c r="E127" i="10"/>
  <c r="D127" i="10"/>
  <c r="C127" i="10"/>
  <c r="B127" i="10"/>
  <c r="A127" i="10"/>
  <c r="H126" i="10"/>
  <c r="G126" i="10"/>
  <c r="F126" i="10"/>
  <c r="E126" i="10"/>
  <c r="D126" i="10"/>
  <c r="C126" i="10"/>
  <c r="B126" i="10"/>
  <c r="A126" i="10"/>
  <c r="H125" i="10"/>
  <c r="G125" i="10"/>
  <c r="F125" i="10"/>
  <c r="E125" i="10"/>
  <c r="D125" i="10"/>
  <c r="C125" i="10"/>
  <c r="B125" i="10"/>
  <c r="A125" i="10"/>
  <c r="H124" i="10"/>
  <c r="G124" i="10"/>
  <c r="F124" i="10"/>
  <c r="E124" i="10"/>
  <c r="D124" i="10"/>
  <c r="C124" i="10"/>
  <c r="B124" i="10"/>
  <c r="A124" i="10"/>
  <c r="H123" i="10"/>
  <c r="G123" i="10"/>
  <c r="F123" i="10"/>
  <c r="E123" i="10"/>
  <c r="D123" i="10"/>
  <c r="C123" i="10"/>
  <c r="B123" i="10"/>
  <c r="A123" i="10"/>
  <c r="H122" i="10"/>
  <c r="G122" i="10"/>
  <c r="F122" i="10"/>
  <c r="E122" i="10"/>
  <c r="D122" i="10"/>
  <c r="C122" i="10"/>
  <c r="B122" i="10"/>
  <c r="A122" i="10"/>
  <c r="H121" i="10"/>
  <c r="G121" i="10"/>
  <c r="F121" i="10"/>
  <c r="E121" i="10"/>
  <c r="D121" i="10"/>
  <c r="C121" i="10"/>
  <c r="B121" i="10"/>
  <c r="A121" i="10"/>
  <c r="H120" i="10"/>
  <c r="G120" i="10"/>
  <c r="F120" i="10"/>
  <c r="E120" i="10"/>
  <c r="D120" i="10"/>
  <c r="C120" i="10"/>
  <c r="B120" i="10"/>
  <c r="A120" i="10"/>
  <c r="H119" i="10"/>
  <c r="G119" i="10"/>
  <c r="F119" i="10"/>
  <c r="E119" i="10"/>
  <c r="D119" i="10"/>
  <c r="C119" i="10"/>
  <c r="B119" i="10"/>
  <c r="A119" i="10"/>
  <c r="H118" i="10"/>
  <c r="G118" i="10"/>
  <c r="F118" i="10"/>
  <c r="E118" i="10"/>
  <c r="D118" i="10"/>
  <c r="C118" i="10"/>
  <c r="B118" i="10"/>
  <c r="A118" i="10"/>
  <c r="H117" i="10"/>
  <c r="G117" i="10"/>
  <c r="F117" i="10"/>
  <c r="E117" i="10"/>
  <c r="D117" i="10"/>
  <c r="C117" i="10"/>
  <c r="B117" i="10"/>
  <c r="A117" i="10"/>
  <c r="H116" i="10"/>
  <c r="A116" i="10" s="1"/>
  <c r="G116" i="10"/>
  <c r="F116" i="10"/>
  <c r="E116" i="10"/>
  <c r="D116" i="10"/>
  <c r="C116" i="10"/>
  <c r="B116" i="10"/>
  <c r="H115" i="10"/>
  <c r="G115" i="10"/>
  <c r="F115" i="10"/>
  <c r="E115" i="10"/>
  <c r="D115" i="10"/>
  <c r="C115" i="10"/>
  <c r="B115" i="10"/>
  <c r="A115" i="10"/>
  <c r="H114" i="10"/>
  <c r="G114" i="10"/>
  <c r="F114" i="10"/>
  <c r="E114" i="10"/>
  <c r="D114" i="10"/>
  <c r="C114" i="10"/>
  <c r="B114" i="10"/>
  <c r="A114" i="10"/>
  <c r="H113" i="10"/>
  <c r="G113" i="10"/>
  <c r="F113" i="10"/>
  <c r="E113" i="10"/>
  <c r="D113" i="10"/>
  <c r="C113" i="10"/>
  <c r="B113" i="10"/>
  <c r="A113" i="10"/>
  <c r="H112" i="10"/>
  <c r="G112" i="10"/>
  <c r="F112" i="10"/>
  <c r="E112" i="10"/>
  <c r="D112" i="10"/>
  <c r="C112" i="10"/>
  <c r="B112" i="10"/>
  <c r="A112" i="10"/>
  <c r="H111" i="10"/>
  <c r="G111" i="10"/>
  <c r="F111" i="10"/>
  <c r="E111" i="10"/>
  <c r="D111" i="10"/>
  <c r="C111" i="10"/>
  <c r="B111" i="10"/>
  <c r="A111" i="10"/>
  <c r="H110" i="10"/>
  <c r="G110" i="10"/>
  <c r="F110" i="10"/>
  <c r="E110" i="10"/>
  <c r="D110" i="10"/>
  <c r="C110" i="10"/>
  <c r="B110" i="10"/>
  <c r="A110" i="10"/>
  <c r="H109" i="10"/>
  <c r="G109" i="10"/>
  <c r="F109" i="10"/>
  <c r="E109" i="10"/>
  <c r="D109" i="10"/>
  <c r="C109" i="10"/>
  <c r="B109" i="10"/>
  <c r="A109" i="10"/>
  <c r="H108" i="10"/>
  <c r="G108" i="10"/>
  <c r="F108" i="10"/>
  <c r="E108" i="10"/>
  <c r="D108" i="10"/>
  <c r="C108" i="10"/>
  <c r="B108" i="10"/>
  <c r="A108" i="10"/>
  <c r="H107" i="10"/>
  <c r="G107" i="10"/>
  <c r="F107" i="10"/>
  <c r="E107" i="10"/>
  <c r="D107" i="10"/>
  <c r="C107" i="10"/>
  <c r="B107" i="10"/>
  <c r="A107" i="10"/>
  <c r="H106" i="10"/>
  <c r="G106" i="10"/>
  <c r="F106" i="10"/>
  <c r="E106" i="10"/>
  <c r="D106" i="10"/>
  <c r="C106" i="10"/>
  <c r="B106" i="10"/>
  <c r="A106" i="10"/>
  <c r="H105" i="10"/>
  <c r="G105" i="10"/>
  <c r="F105" i="10"/>
  <c r="E105" i="10"/>
  <c r="D105" i="10"/>
  <c r="C105" i="10"/>
  <c r="B105" i="10"/>
  <c r="A105" i="10"/>
  <c r="H104" i="10"/>
  <c r="G104" i="10"/>
  <c r="F104" i="10"/>
  <c r="E104" i="10"/>
  <c r="D104" i="10"/>
  <c r="C104" i="10"/>
  <c r="B104" i="10"/>
  <c r="A104" i="10"/>
  <c r="H103" i="10"/>
  <c r="G103" i="10"/>
  <c r="F103" i="10"/>
  <c r="E103" i="10"/>
  <c r="D103" i="10"/>
  <c r="C103" i="10"/>
  <c r="B103" i="10"/>
  <c r="A103" i="10"/>
  <c r="H102" i="10"/>
  <c r="G102" i="10"/>
  <c r="F102" i="10"/>
  <c r="E102" i="10"/>
  <c r="D102" i="10"/>
  <c r="C102" i="10"/>
  <c r="B102" i="10"/>
  <c r="A102" i="10"/>
  <c r="H101" i="10"/>
  <c r="G101" i="10"/>
  <c r="F101" i="10"/>
  <c r="E101" i="10"/>
  <c r="D101" i="10"/>
  <c r="C101" i="10"/>
  <c r="B101" i="10"/>
  <c r="A101" i="10"/>
  <c r="H100" i="10"/>
  <c r="G100" i="10"/>
  <c r="F100" i="10"/>
  <c r="E100" i="10"/>
  <c r="D100" i="10"/>
  <c r="C100" i="10"/>
  <c r="B100" i="10"/>
  <c r="A100" i="10"/>
  <c r="H99" i="10"/>
  <c r="A99" i="10" s="1"/>
  <c r="G99" i="10"/>
  <c r="F99" i="10"/>
  <c r="E99" i="10"/>
  <c r="D99" i="10"/>
  <c r="C99" i="10"/>
  <c r="B99" i="10"/>
  <c r="H98" i="10"/>
  <c r="G98" i="10"/>
  <c r="F98" i="10"/>
  <c r="E98" i="10"/>
  <c r="D98" i="10"/>
  <c r="C98" i="10"/>
  <c r="B98" i="10"/>
  <c r="A98" i="10"/>
  <c r="H97" i="10"/>
  <c r="G97" i="10"/>
  <c r="F97" i="10"/>
  <c r="E97" i="10"/>
  <c r="D97" i="10"/>
  <c r="C97" i="10"/>
  <c r="B97" i="10"/>
  <c r="A97" i="10"/>
  <c r="H96" i="10"/>
  <c r="G96" i="10"/>
  <c r="F96" i="10"/>
  <c r="E96" i="10"/>
  <c r="D96" i="10"/>
  <c r="C96" i="10"/>
  <c r="B96" i="10"/>
  <c r="A96" i="10"/>
  <c r="H95" i="10"/>
  <c r="G95" i="10"/>
  <c r="F95" i="10"/>
  <c r="E95" i="10"/>
  <c r="D95" i="10"/>
  <c r="C95" i="10"/>
  <c r="B95" i="10"/>
  <c r="A95" i="10"/>
  <c r="H94" i="10"/>
  <c r="G94" i="10"/>
  <c r="F94" i="10"/>
  <c r="E94" i="10"/>
  <c r="D94" i="10"/>
  <c r="C94" i="10"/>
  <c r="B94" i="10"/>
  <c r="A94" i="10"/>
  <c r="H93" i="10"/>
  <c r="G93" i="10"/>
  <c r="F93" i="10"/>
  <c r="E93" i="10"/>
  <c r="D93" i="10"/>
  <c r="C93" i="10"/>
  <c r="B93" i="10"/>
  <c r="A93" i="10"/>
  <c r="H92" i="10"/>
  <c r="G92" i="10"/>
  <c r="F92" i="10"/>
  <c r="E92" i="10"/>
  <c r="D92" i="10"/>
  <c r="C92" i="10"/>
  <c r="B92" i="10"/>
  <c r="A92" i="10"/>
  <c r="H91" i="10"/>
  <c r="G91" i="10"/>
  <c r="F91" i="10"/>
  <c r="E91" i="10"/>
  <c r="D91" i="10"/>
  <c r="C91" i="10"/>
  <c r="B91" i="10"/>
  <c r="A91" i="10"/>
  <c r="H90" i="10"/>
  <c r="G90" i="10"/>
  <c r="F90" i="10"/>
  <c r="E90" i="10"/>
  <c r="D90" i="10"/>
  <c r="C90" i="10"/>
  <c r="B90" i="10"/>
  <c r="A90" i="10"/>
  <c r="H89" i="10"/>
  <c r="G89" i="10"/>
  <c r="F89" i="10"/>
  <c r="E89" i="10"/>
  <c r="D89" i="10"/>
  <c r="C89" i="10"/>
  <c r="B89" i="10"/>
  <c r="A89" i="10"/>
  <c r="H88" i="10"/>
  <c r="G88" i="10"/>
  <c r="F88" i="10"/>
  <c r="E88" i="10"/>
  <c r="D88" i="10"/>
  <c r="C88" i="10"/>
  <c r="B88" i="10"/>
  <c r="A88" i="10"/>
  <c r="H87" i="10"/>
  <c r="G87" i="10"/>
  <c r="F87" i="10"/>
  <c r="E87" i="10"/>
  <c r="D87" i="10"/>
  <c r="C87" i="10"/>
  <c r="B87" i="10"/>
  <c r="A87" i="10"/>
  <c r="H86" i="10"/>
  <c r="G86" i="10"/>
  <c r="F86" i="10"/>
  <c r="E86" i="10"/>
  <c r="D86" i="10"/>
  <c r="C86" i="10"/>
  <c r="B86" i="10"/>
  <c r="A86" i="10"/>
  <c r="H85" i="10"/>
  <c r="G85" i="10"/>
  <c r="F85" i="10"/>
  <c r="E85" i="10"/>
  <c r="D85" i="10"/>
  <c r="C85" i="10"/>
  <c r="B85" i="10"/>
  <c r="A85" i="10"/>
  <c r="H84" i="10"/>
  <c r="G84" i="10"/>
  <c r="F84" i="10"/>
  <c r="E84" i="10"/>
  <c r="D84" i="10"/>
  <c r="C84" i="10"/>
  <c r="B84" i="10"/>
  <c r="A84" i="10"/>
  <c r="H83" i="10"/>
  <c r="G83" i="10"/>
  <c r="F83" i="10"/>
  <c r="E83" i="10"/>
  <c r="D83" i="10"/>
  <c r="C83" i="10"/>
  <c r="B83" i="10"/>
  <c r="A83" i="10"/>
  <c r="H82" i="10"/>
  <c r="G82" i="10"/>
  <c r="F82" i="10"/>
  <c r="E82" i="10"/>
  <c r="D82" i="10"/>
  <c r="C82" i="10"/>
  <c r="B82" i="10"/>
  <c r="A82" i="10"/>
  <c r="H81" i="10"/>
  <c r="G81" i="10"/>
  <c r="F81" i="10"/>
  <c r="E81" i="10"/>
  <c r="D81" i="10"/>
  <c r="C81" i="10"/>
  <c r="B81" i="10"/>
  <c r="A81" i="10"/>
  <c r="H80" i="10"/>
  <c r="G80" i="10"/>
  <c r="F80" i="10"/>
  <c r="E80" i="10"/>
  <c r="D80" i="10"/>
  <c r="C80" i="10"/>
  <c r="B80" i="10"/>
  <c r="A80" i="10"/>
  <c r="H79" i="10"/>
  <c r="G79" i="10"/>
  <c r="F79" i="10"/>
  <c r="E79" i="10"/>
  <c r="D79" i="10"/>
  <c r="C79" i="10"/>
  <c r="B79" i="10"/>
  <c r="A79" i="10"/>
  <c r="H78" i="10"/>
  <c r="G78" i="10"/>
  <c r="F78" i="10"/>
  <c r="E78" i="10"/>
  <c r="D78" i="10"/>
  <c r="C78" i="10"/>
  <c r="B78" i="10"/>
  <c r="A78" i="10"/>
  <c r="H77" i="10"/>
  <c r="G77" i="10"/>
  <c r="F77" i="10"/>
  <c r="E77" i="10"/>
  <c r="D77" i="10"/>
  <c r="C77" i="10"/>
  <c r="B77" i="10"/>
  <c r="A77" i="10"/>
  <c r="H76" i="10"/>
  <c r="G76" i="10"/>
  <c r="F76" i="10"/>
  <c r="E76" i="10"/>
  <c r="D76" i="10"/>
  <c r="C76" i="10"/>
  <c r="B76" i="10"/>
  <c r="A76" i="10"/>
  <c r="H75" i="10"/>
  <c r="G75" i="10"/>
  <c r="F75" i="10"/>
  <c r="E75" i="10"/>
  <c r="D75" i="10"/>
  <c r="C75" i="10"/>
  <c r="B75" i="10"/>
  <c r="A75" i="10"/>
  <c r="H74" i="10"/>
  <c r="G74" i="10"/>
  <c r="F74" i="10"/>
  <c r="E74" i="10"/>
  <c r="D74" i="10"/>
  <c r="C74" i="10"/>
  <c r="B74" i="10"/>
  <c r="A74" i="10"/>
  <c r="H73" i="10"/>
  <c r="G73" i="10"/>
  <c r="F73" i="10"/>
  <c r="E73" i="10"/>
  <c r="D73" i="10"/>
  <c r="C73" i="10"/>
  <c r="B73" i="10"/>
  <c r="A73" i="10"/>
  <c r="H72" i="10"/>
  <c r="G72" i="10"/>
  <c r="F72" i="10"/>
  <c r="E72" i="10"/>
  <c r="D72" i="10"/>
  <c r="C72" i="10"/>
  <c r="B72" i="10"/>
  <c r="A72" i="10"/>
  <c r="H71" i="10"/>
  <c r="G71" i="10"/>
  <c r="F71" i="10"/>
  <c r="E71" i="10"/>
  <c r="D71" i="10"/>
  <c r="C71" i="10"/>
  <c r="B71" i="10"/>
  <c r="A71" i="10"/>
  <c r="H70" i="10"/>
  <c r="G70" i="10"/>
  <c r="F70" i="10"/>
  <c r="E70" i="10"/>
  <c r="D70" i="10"/>
  <c r="C70" i="10"/>
  <c r="B70" i="10"/>
  <c r="A70" i="10"/>
  <c r="H69" i="10"/>
  <c r="G69" i="10"/>
  <c r="F69" i="10"/>
  <c r="E69" i="10"/>
  <c r="D69" i="10"/>
  <c r="C69" i="10"/>
  <c r="B69" i="10"/>
  <c r="A69" i="10"/>
  <c r="H68" i="10"/>
  <c r="G68" i="10"/>
  <c r="F68" i="10"/>
  <c r="E68" i="10"/>
  <c r="D68" i="10"/>
  <c r="C68" i="10"/>
  <c r="B68" i="10"/>
  <c r="A68" i="10"/>
  <c r="H67" i="10"/>
  <c r="G67" i="10"/>
  <c r="F67" i="10"/>
  <c r="E67" i="10"/>
  <c r="D67" i="10"/>
  <c r="C67" i="10"/>
  <c r="B67" i="10"/>
  <c r="A67" i="10"/>
  <c r="H66" i="10"/>
  <c r="G66" i="10"/>
  <c r="F66" i="10"/>
  <c r="E66" i="10"/>
  <c r="D66" i="10"/>
  <c r="C66" i="10"/>
  <c r="B66" i="10"/>
  <c r="A66" i="10"/>
  <c r="H65" i="10"/>
  <c r="G65" i="10"/>
  <c r="F65" i="10"/>
  <c r="E65" i="10"/>
  <c r="D65" i="10"/>
  <c r="C65" i="10"/>
  <c r="B65" i="10"/>
  <c r="A65" i="10"/>
  <c r="H64" i="10"/>
  <c r="G64" i="10"/>
  <c r="F64" i="10"/>
  <c r="E64" i="10"/>
  <c r="D64" i="10"/>
  <c r="C64" i="10"/>
  <c r="B64" i="10"/>
  <c r="A64" i="10"/>
  <c r="H63" i="10"/>
  <c r="G63" i="10"/>
  <c r="F63" i="10"/>
  <c r="E63" i="10"/>
  <c r="D63" i="10"/>
  <c r="C63" i="10"/>
  <c r="B63" i="10"/>
  <c r="A63" i="10"/>
  <c r="H62" i="10"/>
  <c r="G62" i="10"/>
  <c r="F62" i="10"/>
  <c r="E62" i="10"/>
  <c r="D62" i="10"/>
  <c r="C62" i="10"/>
  <c r="B62" i="10"/>
  <c r="A62" i="10"/>
  <c r="H61" i="10"/>
  <c r="G61" i="10"/>
  <c r="F61" i="10"/>
  <c r="E61" i="10"/>
  <c r="D61" i="10"/>
  <c r="C61" i="10"/>
  <c r="B61" i="10"/>
  <c r="A61" i="10"/>
  <c r="H60" i="10"/>
  <c r="G60" i="10"/>
  <c r="F60" i="10"/>
  <c r="E60" i="10"/>
  <c r="D60" i="10"/>
  <c r="C60" i="10"/>
  <c r="B60" i="10"/>
  <c r="A60" i="10"/>
  <c r="H59" i="10"/>
  <c r="G59" i="10"/>
  <c r="F59" i="10"/>
  <c r="E59" i="10"/>
  <c r="D59" i="10"/>
  <c r="C59" i="10"/>
  <c r="B59" i="10"/>
  <c r="A59" i="10"/>
  <c r="H58" i="10"/>
  <c r="G58" i="10"/>
  <c r="F58" i="10"/>
  <c r="E58" i="10"/>
  <c r="D58" i="10"/>
  <c r="C58" i="10"/>
  <c r="B58" i="10"/>
  <c r="A58" i="10"/>
  <c r="H57" i="10"/>
  <c r="G57" i="10"/>
  <c r="F57" i="10"/>
  <c r="E57" i="10"/>
  <c r="D57" i="10"/>
  <c r="C57" i="10"/>
  <c r="B57" i="10"/>
  <c r="A57" i="10"/>
  <c r="H56" i="10"/>
  <c r="G56" i="10"/>
  <c r="F56" i="10"/>
  <c r="E56" i="10"/>
  <c r="D56" i="10"/>
  <c r="C56" i="10"/>
  <c r="B56" i="10"/>
  <c r="A56" i="10"/>
  <c r="H55" i="10"/>
  <c r="G55" i="10"/>
  <c r="F55" i="10"/>
  <c r="E55" i="10"/>
  <c r="D55" i="10"/>
  <c r="C55" i="10"/>
  <c r="B55" i="10"/>
  <c r="A55" i="10"/>
  <c r="H54" i="10"/>
  <c r="G54" i="10"/>
  <c r="F54" i="10"/>
  <c r="E54" i="10"/>
  <c r="D54" i="10"/>
  <c r="C54" i="10"/>
  <c r="B54" i="10"/>
  <c r="A54" i="10"/>
  <c r="H53" i="10"/>
  <c r="G53" i="10"/>
  <c r="F53" i="10"/>
  <c r="E53" i="10"/>
  <c r="D53" i="10"/>
  <c r="C53" i="10"/>
  <c r="B53" i="10"/>
  <c r="A53" i="10"/>
  <c r="H52" i="10"/>
  <c r="G52" i="10"/>
  <c r="F52" i="10"/>
  <c r="E52" i="10"/>
  <c r="D52" i="10"/>
  <c r="C52" i="10"/>
  <c r="B52" i="10"/>
  <c r="A52" i="10"/>
  <c r="H51" i="10"/>
  <c r="G51" i="10"/>
  <c r="F51" i="10"/>
  <c r="E51" i="10"/>
  <c r="D51" i="10"/>
  <c r="C51" i="10"/>
  <c r="B51" i="10"/>
  <c r="A51" i="10"/>
  <c r="H50" i="10"/>
  <c r="G50" i="10"/>
  <c r="F50" i="10"/>
  <c r="E50" i="10"/>
  <c r="D50" i="10"/>
  <c r="C50" i="10"/>
  <c r="B50" i="10"/>
  <c r="A50" i="10"/>
  <c r="H49" i="10"/>
  <c r="G49" i="10"/>
  <c r="F49" i="10"/>
  <c r="E49" i="10"/>
  <c r="D49" i="10"/>
  <c r="C49" i="10"/>
  <c r="B49" i="10"/>
  <c r="A49" i="10"/>
  <c r="H48" i="10"/>
  <c r="G48" i="10"/>
  <c r="F48" i="10"/>
  <c r="E48" i="10"/>
  <c r="D48" i="10"/>
  <c r="C48" i="10"/>
  <c r="B48" i="10"/>
  <c r="A48" i="10"/>
  <c r="H47" i="10"/>
  <c r="G47" i="10"/>
  <c r="F47" i="10"/>
  <c r="E47" i="10"/>
  <c r="D47" i="10"/>
  <c r="C47" i="10"/>
  <c r="B47" i="10"/>
  <c r="A47" i="10"/>
  <c r="H46" i="10"/>
  <c r="G46" i="10"/>
  <c r="F46" i="10"/>
  <c r="E46" i="10"/>
  <c r="D46" i="10"/>
  <c r="C46" i="10"/>
  <c r="B46" i="10"/>
  <c r="A46" i="10"/>
  <c r="H45" i="10"/>
  <c r="G45" i="10"/>
  <c r="F45" i="10"/>
  <c r="E45" i="10"/>
  <c r="D45" i="10"/>
  <c r="C45" i="10"/>
  <c r="B45" i="10"/>
  <c r="A45" i="10"/>
  <c r="H44" i="10"/>
  <c r="G44" i="10"/>
  <c r="F44" i="10"/>
  <c r="E44" i="10"/>
  <c r="D44" i="10"/>
  <c r="C44" i="10"/>
  <c r="B44" i="10"/>
  <c r="A44" i="10"/>
  <c r="H43" i="10"/>
  <c r="G43" i="10"/>
  <c r="F43" i="10"/>
  <c r="E43" i="10"/>
  <c r="D43" i="10"/>
  <c r="C43" i="10"/>
  <c r="B43" i="10"/>
  <c r="A43" i="10"/>
  <c r="H42" i="10"/>
  <c r="G42" i="10"/>
  <c r="F42" i="10"/>
  <c r="E42" i="10"/>
  <c r="D42" i="10"/>
  <c r="C42" i="10"/>
  <c r="B42" i="10"/>
  <c r="A42" i="10"/>
  <c r="H41" i="10"/>
  <c r="G41" i="10"/>
  <c r="F41" i="10"/>
  <c r="E41" i="10"/>
  <c r="D41" i="10"/>
  <c r="C41" i="10"/>
  <c r="B41" i="10"/>
  <c r="A41" i="10"/>
  <c r="H40" i="10"/>
  <c r="G40" i="10"/>
  <c r="F40" i="10"/>
  <c r="E40" i="10"/>
  <c r="D40" i="10"/>
  <c r="C40" i="10"/>
  <c r="B40" i="10"/>
  <c r="A40" i="10"/>
  <c r="H39" i="10"/>
  <c r="G39" i="10"/>
  <c r="F39" i="10"/>
  <c r="E39" i="10"/>
  <c r="D39" i="10"/>
  <c r="C39" i="10"/>
  <c r="B39" i="10"/>
  <c r="A39" i="10"/>
  <c r="H38" i="10"/>
  <c r="G38" i="10"/>
  <c r="F38" i="10"/>
  <c r="E38" i="10"/>
  <c r="D38" i="10"/>
  <c r="C38" i="10"/>
  <c r="B38" i="10"/>
  <c r="A38" i="10"/>
  <c r="H37" i="10"/>
  <c r="G37" i="10"/>
  <c r="F37" i="10"/>
  <c r="E37" i="10"/>
  <c r="D37" i="10"/>
  <c r="C37" i="10"/>
  <c r="B37" i="10"/>
  <c r="A37" i="10"/>
  <c r="H36" i="10"/>
  <c r="G36" i="10"/>
  <c r="F36" i="10"/>
  <c r="E36" i="10"/>
  <c r="D36" i="10"/>
  <c r="C36" i="10"/>
  <c r="B36" i="10"/>
  <c r="A36" i="10"/>
  <c r="H35" i="10"/>
  <c r="G35" i="10"/>
  <c r="F35" i="10"/>
  <c r="E35" i="10"/>
  <c r="D35" i="10"/>
  <c r="C35" i="10"/>
  <c r="B35" i="10"/>
  <c r="A35" i="10"/>
  <c r="H34" i="10"/>
  <c r="G34" i="10"/>
  <c r="F34" i="10"/>
  <c r="E34" i="10"/>
  <c r="D34" i="10"/>
  <c r="C34" i="10"/>
  <c r="B34" i="10"/>
  <c r="A34" i="10"/>
  <c r="H33" i="10"/>
  <c r="G33" i="10"/>
  <c r="F33" i="10"/>
  <c r="E33" i="10"/>
  <c r="D33" i="10"/>
  <c r="C33" i="10"/>
  <c r="B33" i="10"/>
  <c r="A33" i="10"/>
  <c r="H32" i="10"/>
  <c r="G32" i="10"/>
  <c r="F32" i="10"/>
  <c r="E32" i="10"/>
  <c r="D32" i="10"/>
  <c r="C32" i="10"/>
  <c r="B32" i="10"/>
  <c r="A32" i="10"/>
  <c r="H31" i="10"/>
  <c r="G31" i="10"/>
  <c r="F31" i="10"/>
  <c r="E31" i="10"/>
  <c r="D31" i="10"/>
  <c r="C31" i="10"/>
  <c r="B31" i="10"/>
  <c r="A31" i="10"/>
  <c r="H30" i="10"/>
  <c r="G30" i="10"/>
  <c r="F30" i="10"/>
  <c r="E30" i="10"/>
  <c r="D30" i="10"/>
  <c r="C30" i="10"/>
  <c r="B30" i="10"/>
  <c r="A30" i="10"/>
  <c r="H29" i="10"/>
  <c r="G29" i="10"/>
  <c r="F29" i="10"/>
  <c r="E29" i="10"/>
  <c r="D29" i="10"/>
  <c r="C29" i="10"/>
  <c r="B29" i="10"/>
  <c r="A29" i="10"/>
  <c r="H28" i="10"/>
  <c r="G28" i="10"/>
  <c r="F28" i="10"/>
  <c r="E28" i="10"/>
  <c r="D28" i="10"/>
  <c r="C28" i="10"/>
  <c r="B28" i="10"/>
  <c r="A28" i="10"/>
  <c r="H27" i="10"/>
  <c r="G27" i="10"/>
  <c r="F27" i="10"/>
  <c r="E27" i="10"/>
  <c r="D27" i="10"/>
  <c r="C27" i="10"/>
  <c r="B27" i="10"/>
  <c r="A27" i="10"/>
  <c r="H26" i="10"/>
  <c r="G26" i="10"/>
  <c r="F26" i="10"/>
  <c r="E26" i="10"/>
  <c r="D26" i="10"/>
  <c r="C26" i="10"/>
  <c r="B26" i="10"/>
  <c r="A26" i="10"/>
  <c r="H25" i="10"/>
  <c r="G25" i="10"/>
  <c r="F25" i="10"/>
  <c r="E25" i="10"/>
  <c r="D25" i="10"/>
  <c r="C25" i="10"/>
  <c r="B25" i="10"/>
  <c r="A25" i="10"/>
  <c r="H24" i="10"/>
  <c r="G24" i="10"/>
  <c r="F24" i="10"/>
  <c r="E24" i="10"/>
  <c r="D24" i="10"/>
  <c r="C24" i="10"/>
  <c r="B24" i="10"/>
  <c r="A24" i="10"/>
  <c r="H23" i="10"/>
  <c r="G23" i="10"/>
  <c r="F23" i="10"/>
  <c r="E23" i="10"/>
  <c r="D23" i="10"/>
  <c r="C23" i="10"/>
  <c r="B23" i="10"/>
  <c r="A23" i="10"/>
  <c r="H22" i="10"/>
  <c r="G22" i="10"/>
  <c r="F22" i="10"/>
  <c r="E22" i="10"/>
  <c r="D22" i="10"/>
  <c r="C22" i="10"/>
  <c r="B22" i="10"/>
  <c r="A22" i="10"/>
  <c r="H21" i="10"/>
  <c r="G21" i="10"/>
  <c r="F21" i="10"/>
  <c r="E21" i="10"/>
  <c r="D21" i="10"/>
  <c r="C21" i="10"/>
  <c r="B21" i="10"/>
  <c r="A21" i="10"/>
  <c r="H20" i="10"/>
  <c r="G20" i="10"/>
  <c r="F20" i="10"/>
  <c r="E20" i="10"/>
  <c r="D20" i="10"/>
  <c r="C20" i="10"/>
  <c r="B20" i="10"/>
  <c r="A20" i="10"/>
  <c r="H19" i="10"/>
  <c r="G19" i="10"/>
  <c r="F19" i="10"/>
  <c r="E19" i="10"/>
  <c r="D19" i="10"/>
  <c r="C19" i="10"/>
  <c r="B19" i="10"/>
  <c r="A19" i="10"/>
  <c r="H18" i="10"/>
  <c r="G18" i="10"/>
  <c r="F18" i="10"/>
  <c r="E18" i="10"/>
  <c r="D18" i="10"/>
  <c r="C18" i="10"/>
  <c r="B18" i="10"/>
  <c r="A18" i="10"/>
  <c r="H17" i="10"/>
  <c r="G17" i="10"/>
  <c r="F17" i="10"/>
  <c r="E17" i="10"/>
  <c r="D17" i="10"/>
  <c r="C17" i="10"/>
  <c r="B17" i="10"/>
  <c r="A17" i="10"/>
  <c r="H16" i="10"/>
  <c r="G16" i="10"/>
  <c r="F16" i="10"/>
  <c r="E16" i="10"/>
  <c r="D16" i="10"/>
  <c r="C16" i="10"/>
  <c r="B16" i="10"/>
  <c r="A16" i="10"/>
  <c r="H15" i="10"/>
  <c r="G15" i="10"/>
  <c r="F15" i="10"/>
  <c r="E15" i="10"/>
  <c r="D15" i="10"/>
  <c r="C15" i="10"/>
  <c r="B15" i="10"/>
  <c r="A15" i="10"/>
  <c r="H14" i="10"/>
  <c r="G14" i="10"/>
  <c r="F14" i="10"/>
  <c r="E14" i="10"/>
  <c r="D14" i="10"/>
  <c r="C14" i="10"/>
  <c r="B14" i="10"/>
  <c r="A14" i="10"/>
  <c r="H13" i="10"/>
  <c r="G13" i="10"/>
  <c r="F13" i="10"/>
  <c r="E13" i="10"/>
  <c r="D13" i="10"/>
  <c r="C13" i="10"/>
  <c r="B13" i="10"/>
  <c r="A13" i="10"/>
  <c r="H12" i="10"/>
  <c r="G12" i="10"/>
  <c r="F12" i="10"/>
  <c r="E12" i="10"/>
  <c r="D12" i="10"/>
  <c r="C12" i="10"/>
  <c r="B12" i="10"/>
  <c r="A12" i="10"/>
  <c r="H11" i="10"/>
  <c r="G11" i="10"/>
  <c r="F11" i="10"/>
  <c r="E11" i="10"/>
  <c r="D11" i="10"/>
  <c r="C11" i="10"/>
  <c r="B11" i="10"/>
  <c r="A11" i="10"/>
  <c r="H10" i="10"/>
  <c r="G10" i="10"/>
  <c r="F10" i="10"/>
  <c r="E10" i="10"/>
  <c r="D10" i="10"/>
  <c r="C10" i="10"/>
  <c r="B10" i="10"/>
  <c r="A10" i="10"/>
  <c r="C7" i="10"/>
  <c r="C5" i="10"/>
  <c r="C4" i="10"/>
  <c r="C3" i="10"/>
  <c r="C2" i="10"/>
  <c r="C1" i="10"/>
  <c r="H159" i="9"/>
  <c r="A159" i="9" s="1"/>
  <c r="G159" i="9"/>
  <c r="F159" i="9"/>
  <c r="E159" i="9"/>
  <c r="D159" i="9"/>
  <c r="C159" i="9"/>
  <c r="B159" i="9"/>
  <c r="H158" i="9"/>
  <c r="A158" i="9" s="1"/>
  <c r="G158" i="9"/>
  <c r="F158" i="9"/>
  <c r="E158" i="9"/>
  <c r="D158" i="9"/>
  <c r="C158" i="9"/>
  <c r="B158" i="9"/>
  <c r="H157" i="9"/>
  <c r="A157" i="9" s="1"/>
  <c r="G157" i="9"/>
  <c r="F157" i="9"/>
  <c r="E157" i="9"/>
  <c r="D157" i="9"/>
  <c r="C157" i="9"/>
  <c r="B157" i="9"/>
  <c r="H156" i="9"/>
  <c r="A156" i="9" s="1"/>
  <c r="G156" i="9"/>
  <c r="F156" i="9"/>
  <c r="E156" i="9"/>
  <c r="D156" i="9"/>
  <c r="C156" i="9"/>
  <c r="B156" i="9"/>
  <c r="H155" i="9"/>
  <c r="A155" i="9" s="1"/>
  <c r="G155" i="9"/>
  <c r="F155" i="9"/>
  <c r="E155" i="9"/>
  <c r="D155" i="9"/>
  <c r="C155" i="9"/>
  <c r="B155" i="9"/>
  <c r="H154" i="9"/>
  <c r="A154" i="9" s="1"/>
  <c r="G154" i="9"/>
  <c r="F154" i="9"/>
  <c r="E154" i="9"/>
  <c r="D154" i="9"/>
  <c r="C154" i="9"/>
  <c r="B154" i="9"/>
  <c r="H153" i="9"/>
  <c r="A153" i="9" s="1"/>
  <c r="G153" i="9"/>
  <c r="F153" i="9"/>
  <c r="E153" i="9"/>
  <c r="D153" i="9"/>
  <c r="C153" i="9"/>
  <c r="B153" i="9"/>
  <c r="H152" i="9"/>
  <c r="A152" i="9" s="1"/>
  <c r="G152" i="9"/>
  <c r="F152" i="9"/>
  <c r="E152" i="9"/>
  <c r="D152" i="9"/>
  <c r="C152" i="9"/>
  <c r="B152" i="9"/>
  <c r="H151" i="9"/>
  <c r="A151" i="9" s="1"/>
  <c r="G151" i="9"/>
  <c r="F151" i="9"/>
  <c r="E151" i="9"/>
  <c r="D151" i="9"/>
  <c r="C151" i="9"/>
  <c r="B151" i="9"/>
  <c r="H150" i="9"/>
  <c r="A150" i="9" s="1"/>
  <c r="G150" i="9"/>
  <c r="F150" i="9"/>
  <c r="E150" i="9"/>
  <c r="D150" i="9"/>
  <c r="C150" i="9"/>
  <c r="B150" i="9"/>
  <c r="H149" i="9"/>
  <c r="A149" i="9" s="1"/>
  <c r="G149" i="9"/>
  <c r="F149" i="9"/>
  <c r="E149" i="9"/>
  <c r="D149" i="9"/>
  <c r="C149" i="9"/>
  <c r="B149" i="9"/>
  <c r="H148" i="9"/>
  <c r="A148" i="9" s="1"/>
  <c r="G148" i="9"/>
  <c r="F148" i="9"/>
  <c r="E148" i="9"/>
  <c r="D148" i="9"/>
  <c r="C148" i="9"/>
  <c r="B148" i="9"/>
  <c r="H147" i="9"/>
  <c r="A147" i="9" s="1"/>
  <c r="G147" i="9"/>
  <c r="F147" i="9"/>
  <c r="E147" i="9"/>
  <c r="D147" i="9"/>
  <c r="C147" i="9"/>
  <c r="B147" i="9"/>
  <c r="H146" i="9"/>
  <c r="A146" i="9" s="1"/>
  <c r="G146" i="9"/>
  <c r="F146" i="9"/>
  <c r="E146" i="9"/>
  <c r="D146" i="9"/>
  <c r="C146" i="9"/>
  <c r="B146" i="9"/>
  <c r="H145" i="9"/>
  <c r="A145" i="9" s="1"/>
  <c r="G145" i="9"/>
  <c r="F145" i="9"/>
  <c r="E145" i="9"/>
  <c r="D145" i="9"/>
  <c r="C145" i="9"/>
  <c r="B145" i="9"/>
  <c r="H144" i="9"/>
  <c r="A144" i="9" s="1"/>
  <c r="G144" i="9"/>
  <c r="F144" i="9"/>
  <c r="E144" i="9"/>
  <c r="D144" i="9"/>
  <c r="C144" i="9"/>
  <c r="B144" i="9"/>
  <c r="H143" i="9"/>
  <c r="A143" i="9" s="1"/>
  <c r="G143" i="9"/>
  <c r="F143" i="9"/>
  <c r="E143" i="9"/>
  <c r="D143" i="9"/>
  <c r="C143" i="9"/>
  <c r="B143" i="9"/>
  <c r="H142" i="9"/>
  <c r="A142" i="9" s="1"/>
  <c r="G142" i="9"/>
  <c r="F142" i="9"/>
  <c r="E142" i="9"/>
  <c r="D142" i="9"/>
  <c r="C142" i="9"/>
  <c r="B142" i="9"/>
  <c r="H141" i="9"/>
  <c r="A141" i="9" s="1"/>
  <c r="G141" i="9"/>
  <c r="F141" i="9"/>
  <c r="E141" i="9"/>
  <c r="D141" i="9"/>
  <c r="C141" i="9"/>
  <c r="B141" i="9"/>
  <c r="H140" i="9"/>
  <c r="A140" i="9" s="1"/>
  <c r="G140" i="9"/>
  <c r="F140" i="9"/>
  <c r="E140" i="9"/>
  <c r="D140" i="9"/>
  <c r="C140" i="9"/>
  <c r="B140" i="9"/>
  <c r="H139" i="9"/>
  <c r="A139" i="9" s="1"/>
  <c r="G139" i="9"/>
  <c r="F139" i="9"/>
  <c r="E139" i="9"/>
  <c r="D139" i="9"/>
  <c r="C139" i="9"/>
  <c r="B139" i="9"/>
  <c r="H138" i="9"/>
  <c r="A138" i="9" s="1"/>
  <c r="G138" i="9"/>
  <c r="F138" i="9"/>
  <c r="E138" i="9"/>
  <c r="D138" i="9"/>
  <c r="C138" i="9"/>
  <c r="B138" i="9"/>
  <c r="H137" i="9"/>
  <c r="A137" i="9" s="1"/>
  <c r="G137" i="9"/>
  <c r="F137" i="9"/>
  <c r="E137" i="9"/>
  <c r="D137" i="9"/>
  <c r="C137" i="9"/>
  <c r="B137" i="9"/>
  <c r="H136" i="9"/>
  <c r="A136" i="9" s="1"/>
  <c r="G136" i="9"/>
  <c r="F136" i="9"/>
  <c r="E136" i="9"/>
  <c r="D136" i="9"/>
  <c r="C136" i="9"/>
  <c r="B136" i="9"/>
  <c r="H135" i="9"/>
  <c r="A135" i="9" s="1"/>
  <c r="G135" i="9"/>
  <c r="F135" i="9"/>
  <c r="E135" i="9"/>
  <c r="D135" i="9"/>
  <c r="C135" i="9"/>
  <c r="B135" i="9"/>
  <c r="H134" i="9"/>
  <c r="A134" i="9" s="1"/>
  <c r="G134" i="9"/>
  <c r="F134" i="9"/>
  <c r="E134" i="9"/>
  <c r="D134" i="9"/>
  <c r="C134" i="9"/>
  <c r="B134" i="9"/>
  <c r="H133" i="9"/>
  <c r="A133" i="9" s="1"/>
  <c r="G133" i="9"/>
  <c r="F133" i="9"/>
  <c r="E133" i="9"/>
  <c r="D133" i="9"/>
  <c r="C133" i="9"/>
  <c r="B133" i="9"/>
  <c r="H132" i="9"/>
  <c r="A132" i="9" s="1"/>
  <c r="G132" i="9"/>
  <c r="F132" i="9"/>
  <c r="E132" i="9"/>
  <c r="D132" i="9"/>
  <c r="C132" i="9"/>
  <c r="B132" i="9"/>
  <c r="H131" i="9"/>
  <c r="A131" i="9" s="1"/>
  <c r="G131" i="9"/>
  <c r="F131" i="9"/>
  <c r="E131" i="9"/>
  <c r="D131" i="9"/>
  <c r="C131" i="9"/>
  <c r="B131" i="9"/>
  <c r="H130" i="9"/>
  <c r="A130" i="9" s="1"/>
  <c r="G130" i="9"/>
  <c r="F130" i="9"/>
  <c r="E130" i="9"/>
  <c r="D130" i="9"/>
  <c r="C130" i="9"/>
  <c r="B130" i="9"/>
  <c r="H129" i="9"/>
  <c r="A129" i="9" s="1"/>
  <c r="G129" i="9"/>
  <c r="F129" i="9"/>
  <c r="E129" i="9"/>
  <c r="D129" i="9"/>
  <c r="C129" i="9"/>
  <c r="B129" i="9"/>
  <c r="H128" i="9"/>
  <c r="A128" i="9" s="1"/>
  <c r="G128" i="9"/>
  <c r="F128" i="9"/>
  <c r="E128" i="9"/>
  <c r="D128" i="9"/>
  <c r="C128" i="9"/>
  <c r="B128" i="9"/>
  <c r="H127" i="9"/>
  <c r="A127" i="9" s="1"/>
  <c r="G127" i="9"/>
  <c r="F127" i="9"/>
  <c r="E127" i="9"/>
  <c r="D127" i="9"/>
  <c r="C127" i="9"/>
  <c r="B127" i="9"/>
  <c r="H126" i="9"/>
  <c r="A126" i="9" s="1"/>
  <c r="G126" i="9"/>
  <c r="F126" i="9"/>
  <c r="E126" i="9"/>
  <c r="D126" i="9"/>
  <c r="C126" i="9"/>
  <c r="B126" i="9"/>
  <c r="H125" i="9"/>
  <c r="A125" i="9" s="1"/>
  <c r="G125" i="9"/>
  <c r="F125" i="9"/>
  <c r="E125" i="9"/>
  <c r="D125" i="9"/>
  <c r="C125" i="9"/>
  <c r="B125" i="9"/>
  <c r="H124" i="9"/>
  <c r="A124" i="9" s="1"/>
  <c r="G124" i="9"/>
  <c r="F124" i="9"/>
  <c r="E124" i="9"/>
  <c r="D124" i="9"/>
  <c r="C124" i="9"/>
  <c r="B124" i="9"/>
  <c r="H123" i="9"/>
  <c r="A123" i="9" s="1"/>
  <c r="G123" i="9"/>
  <c r="F123" i="9"/>
  <c r="E123" i="9"/>
  <c r="D123" i="9"/>
  <c r="C123" i="9"/>
  <c r="B123" i="9"/>
  <c r="H122" i="9"/>
  <c r="A122" i="9" s="1"/>
  <c r="G122" i="9"/>
  <c r="F122" i="9"/>
  <c r="E122" i="9"/>
  <c r="D122" i="9"/>
  <c r="C122" i="9"/>
  <c r="B122" i="9"/>
  <c r="H121" i="9"/>
  <c r="A121" i="9" s="1"/>
  <c r="G121" i="9"/>
  <c r="F121" i="9"/>
  <c r="E121" i="9"/>
  <c r="D121" i="9"/>
  <c r="C121" i="9"/>
  <c r="B121" i="9"/>
  <c r="H120" i="9"/>
  <c r="A120" i="9" s="1"/>
  <c r="G120" i="9"/>
  <c r="F120" i="9"/>
  <c r="E120" i="9"/>
  <c r="D120" i="9"/>
  <c r="C120" i="9"/>
  <c r="B120" i="9"/>
  <c r="H119" i="9"/>
  <c r="A119" i="9" s="1"/>
  <c r="G119" i="9"/>
  <c r="F119" i="9"/>
  <c r="E119" i="9"/>
  <c r="D119" i="9"/>
  <c r="C119" i="9"/>
  <c r="B119" i="9"/>
  <c r="H118" i="9"/>
  <c r="A118" i="9" s="1"/>
  <c r="G118" i="9"/>
  <c r="F118" i="9"/>
  <c r="E118" i="9"/>
  <c r="D118" i="9"/>
  <c r="C118" i="9"/>
  <c r="B118" i="9"/>
  <c r="H117" i="9"/>
  <c r="A117" i="9" s="1"/>
  <c r="G117" i="9"/>
  <c r="F117" i="9"/>
  <c r="E117" i="9"/>
  <c r="D117" i="9"/>
  <c r="C117" i="9"/>
  <c r="B117" i="9"/>
  <c r="H116" i="9"/>
  <c r="A116" i="9" s="1"/>
  <c r="G116" i="9"/>
  <c r="F116" i="9"/>
  <c r="E116" i="9"/>
  <c r="D116" i="9"/>
  <c r="C116" i="9"/>
  <c r="B116" i="9"/>
  <c r="H115" i="9"/>
  <c r="A115" i="9" s="1"/>
  <c r="G115" i="9"/>
  <c r="F115" i="9"/>
  <c r="E115" i="9"/>
  <c r="D115" i="9"/>
  <c r="C115" i="9"/>
  <c r="B115" i="9"/>
  <c r="H114" i="9"/>
  <c r="A114" i="9" s="1"/>
  <c r="G114" i="9"/>
  <c r="F114" i="9"/>
  <c r="E114" i="9"/>
  <c r="D114" i="9"/>
  <c r="C114" i="9"/>
  <c r="B114" i="9"/>
  <c r="H113" i="9"/>
  <c r="A113" i="9" s="1"/>
  <c r="G113" i="9"/>
  <c r="F113" i="9"/>
  <c r="E113" i="9"/>
  <c r="D113" i="9"/>
  <c r="C113" i="9"/>
  <c r="B113" i="9"/>
  <c r="H112" i="9"/>
  <c r="A112" i="9" s="1"/>
  <c r="G112" i="9"/>
  <c r="F112" i="9"/>
  <c r="E112" i="9"/>
  <c r="D112" i="9"/>
  <c r="C112" i="9"/>
  <c r="B112" i="9"/>
  <c r="H111" i="9"/>
  <c r="A111" i="9" s="1"/>
  <c r="G111" i="9"/>
  <c r="F111" i="9"/>
  <c r="E111" i="9"/>
  <c r="D111" i="9"/>
  <c r="C111" i="9"/>
  <c r="B111" i="9"/>
  <c r="H110" i="9"/>
  <c r="A110" i="9" s="1"/>
  <c r="G110" i="9"/>
  <c r="F110" i="9"/>
  <c r="E110" i="9"/>
  <c r="D110" i="9"/>
  <c r="C110" i="9"/>
  <c r="B110" i="9"/>
  <c r="H109" i="9"/>
  <c r="A109" i="9" s="1"/>
  <c r="G109" i="9"/>
  <c r="F109" i="9"/>
  <c r="E109" i="9"/>
  <c r="D109" i="9"/>
  <c r="C109" i="9"/>
  <c r="B109" i="9"/>
  <c r="H108" i="9"/>
  <c r="A108" i="9" s="1"/>
  <c r="G108" i="9"/>
  <c r="F108" i="9"/>
  <c r="E108" i="9"/>
  <c r="D108" i="9"/>
  <c r="C108" i="9"/>
  <c r="B108" i="9"/>
  <c r="H107" i="9"/>
  <c r="A107" i="9" s="1"/>
  <c r="G107" i="9"/>
  <c r="F107" i="9"/>
  <c r="E107" i="9"/>
  <c r="D107" i="9"/>
  <c r="C107" i="9"/>
  <c r="B107" i="9"/>
  <c r="H106" i="9"/>
  <c r="A106" i="9" s="1"/>
  <c r="G106" i="9"/>
  <c r="F106" i="9"/>
  <c r="E106" i="9"/>
  <c r="D106" i="9"/>
  <c r="C106" i="9"/>
  <c r="B106" i="9"/>
  <c r="H105" i="9"/>
  <c r="A105" i="9" s="1"/>
  <c r="G105" i="9"/>
  <c r="F105" i="9"/>
  <c r="E105" i="9"/>
  <c r="D105" i="9"/>
  <c r="C105" i="9"/>
  <c r="B105" i="9"/>
  <c r="H104" i="9"/>
  <c r="A104" i="9" s="1"/>
  <c r="G104" i="9"/>
  <c r="F104" i="9"/>
  <c r="E104" i="9"/>
  <c r="D104" i="9"/>
  <c r="C104" i="9"/>
  <c r="B104" i="9"/>
  <c r="H103" i="9"/>
  <c r="A103" i="9" s="1"/>
  <c r="G103" i="9"/>
  <c r="F103" i="9"/>
  <c r="E103" i="9"/>
  <c r="D103" i="9"/>
  <c r="C103" i="9"/>
  <c r="B103" i="9"/>
  <c r="H102" i="9"/>
  <c r="A102" i="9" s="1"/>
  <c r="G102" i="9"/>
  <c r="F102" i="9"/>
  <c r="E102" i="9"/>
  <c r="D102" i="9"/>
  <c r="C102" i="9"/>
  <c r="B102" i="9"/>
  <c r="H101" i="9"/>
  <c r="A101" i="9" s="1"/>
  <c r="G101" i="9"/>
  <c r="F101" i="9"/>
  <c r="E101" i="9"/>
  <c r="D101" i="9"/>
  <c r="C101" i="9"/>
  <c r="B101" i="9"/>
  <c r="H100" i="9"/>
  <c r="A100" i="9" s="1"/>
  <c r="G100" i="9"/>
  <c r="F100" i="9"/>
  <c r="E100" i="9"/>
  <c r="D100" i="9"/>
  <c r="C100" i="9"/>
  <c r="B100" i="9"/>
  <c r="H99" i="9"/>
  <c r="A99" i="9" s="1"/>
  <c r="G99" i="9"/>
  <c r="F99" i="9"/>
  <c r="E99" i="9"/>
  <c r="D99" i="9"/>
  <c r="C99" i="9"/>
  <c r="B99" i="9"/>
  <c r="H98" i="9"/>
  <c r="A98" i="9" s="1"/>
  <c r="G98" i="9"/>
  <c r="F98" i="9"/>
  <c r="E98" i="9"/>
  <c r="D98" i="9"/>
  <c r="C98" i="9"/>
  <c r="B98" i="9"/>
  <c r="H97" i="9"/>
  <c r="A97" i="9" s="1"/>
  <c r="G97" i="9"/>
  <c r="F97" i="9"/>
  <c r="E97" i="9"/>
  <c r="D97" i="9"/>
  <c r="C97" i="9"/>
  <c r="B97" i="9"/>
  <c r="H96" i="9"/>
  <c r="A96" i="9" s="1"/>
  <c r="G96" i="9"/>
  <c r="F96" i="9"/>
  <c r="E96" i="9"/>
  <c r="D96" i="9"/>
  <c r="C96" i="9"/>
  <c r="B96" i="9"/>
  <c r="H95" i="9"/>
  <c r="A95" i="9" s="1"/>
  <c r="G95" i="9"/>
  <c r="F95" i="9"/>
  <c r="E95" i="9"/>
  <c r="D95" i="9"/>
  <c r="C95" i="9"/>
  <c r="B95" i="9"/>
  <c r="H94" i="9"/>
  <c r="A94" i="9" s="1"/>
  <c r="G94" i="9"/>
  <c r="F94" i="9"/>
  <c r="E94" i="9"/>
  <c r="D94" i="9"/>
  <c r="C94" i="9"/>
  <c r="B94" i="9"/>
  <c r="H93" i="9"/>
  <c r="A93" i="9" s="1"/>
  <c r="G93" i="9"/>
  <c r="F93" i="9"/>
  <c r="E93" i="9"/>
  <c r="D93" i="9"/>
  <c r="C93" i="9"/>
  <c r="B93" i="9"/>
  <c r="H92" i="9"/>
  <c r="A92" i="9" s="1"/>
  <c r="G92" i="9"/>
  <c r="F92" i="9"/>
  <c r="E92" i="9"/>
  <c r="D92" i="9"/>
  <c r="C92" i="9"/>
  <c r="B92" i="9"/>
  <c r="H91" i="9"/>
  <c r="A91" i="9" s="1"/>
  <c r="G91" i="9"/>
  <c r="F91" i="9"/>
  <c r="E91" i="9"/>
  <c r="D91" i="9"/>
  <c r="C91" i="9"/>
  <c r="B91" i="9"/>
  <c r="H90" i="9"/>
  <c r="A90" i="9" s="1"/>
  <c r="G90" i="9"/>
  <c r="F90" i="9"/>
  <c r="E90" i="9"/>
  <c r="D90" i="9"/>
  <c r="C90" i="9"/>
  <c r="B90" i="9"/>
  <c r="H89" i="9"/>
  <c r="A89" i="9" s="1"/>
  <c r="G89" i="9"/>
  <c r="F89" i="9"/>
  <c r="E89" i="9"/>
  <c r="D89" i="9"/>
  <c r="C89" i="9"/>
  <c r="B89" i="9"/>
  <c r="H88" i="9"/>
  <c r="A88" i="9" s="1"/>
  <c r="G88" i="9"/>
  <c r="F88" i="9"/>
  <c r="E88" i="9"/>
  <c r="D88" i="9"/>
  <c r="C88" i="9"/>
  <c r="B88" i="9"/>
  <c r="H87" i="9"/>
  <c r="A87" i="9" s="1"/>
  <c r="G87" i="9"/>
  <c r="F87" i="9"/>
  <c r="E87" i="9"/>
  <c r="D87" i="9"/>
  <c r="C87" i="9"/>
  <c r="B87" i="9"/>
  <c r="H86" i="9"/>
  <c r="A86" i="9" s="1"/>
  <c r="G86" i="9"/>
  <c r="F86" i="9"/>
  <c r="E86" i="9"/>
  <c r="D86" i="9"/>
  <c r="C86" i="9"/>
  <c r="B86" i="9"/>
  <c r="H85" i="9"/>
  <c r="A85" i="9" s="1"/>
  <c r="G85" i="9"/>
  <c r="F85" i="9"/>
  <c r="E85" i="9"/>
  <c r="D85" i="9"/>
  <c r="C85" i="9"/>
  <c r="B85" i="9"/>
  <c r="H84" i="9"/>
  <c r="A84" i="9" s="1"/>
  <c r="G84" i="9"/>
  <c r="F84" i="9"/>
  <c r="E84" i="9"/>
  <c r="D84" i="9"/>
  <c r="C84" i="9"/>
  <c r="B84" i="9"/>
  <c r="H83" i="9"/>
  <c r="A83" i="9" s="1"/>
  <c r="G83" i="9"/>
  <c r="F83" i="9"/>
  <c r="E83" i="9"/>
  <c r="D83" i="9"/>
  <c r="C83" i="9"/>
  <c r="B83" i="9"/>
  <c r="H82" i="9"/>
  <c r="A82" i="9" s="1"/>
  <c r="G82" i="9"/>
  <c r="F82" i="9"/>
  <c r="E82" i="9"/>
  <c r="D82" i="9"/>
  <c r="C82" i="9"/>
  <c r="B82" i="9"/>
  <c r="H81" i="9"/>
  <c r="A81" i="9" s="1"/>
  <c r="G81" i="9"/>
  <c r="F81" i="9"/>
  <c r="E81" i="9"/>
  <c r="D81" i="9"/>
  <c r="C81" i="9"/>
  <c r="B81" i="9"/>
  <c r="H80" i="9"/>
  <c r="A80" i="9" s="1"/>
  <c r="G80" i="9"/>
  <c r="F80" i="9"/>
  <c r="E80" i="9"/>
  <c r="D80" i="9"/>
  <c r="C80" i="9"/>
  <c r="B80" i="9"/>
  <c r="H79" i="9"/>
  <c r="A79" i="9" s="1"/>
  <c r="G79" i="9"/>
  <c r="F79" i="9"/>
  <c r="E79" i="9"/>
  <c r="D79" i="9"/>
  <c r="C79" i="9"/>
  <c r="B79" i="9"/>
  <c r="H78" i="9"/>
  <c r="A78" i="9" s="1"/>
  <c r="G78" i="9"/>
  <c r="F78" i="9"/>
  <c r="E78" i="9"/>
  <c r="D78" i="9"/>
  <c r="C78" i="9"/>
  <c r="B78" i="9"/>
  <c r="H77" i="9"/>
  <c r="A77" i="9" s="1"/>
  <c r="G77" i="9"/>
  <c r="F77" i="9"/>
  <c r="E77" i="9"/>
  <c r="D77" i="9"/>
  <c r="C77" i="9"/>
  <c r="B77" i="9"/>
  <c r="H76" i="9"/>
  <c r="A76" i="9" s="1"/>
  <c r="G76" i="9"/>
  <c r="F76" i="9"/>
  <c r="E76" i="9"/>
  <c r="D76" i="9"/>
  <c r="C76" i="9"/>
  <c r="B76" i="9"/>
  <c r="H75" i="9"/>
  <c r="A75" i="9" s="1"/>
  <c r="G75" i="9"/>
  <c r="F75" i="9"/>
  <c r="E75" i="9"/>
  <c r="D75" i="9"/>
  <c r="C75" i="9"/>
  <c r="B75" i="9"/>
  <c r="H74" i="9"/>
  <c r="A74" i="9" s="1"/>
  <c r="G74" i="9"/>
  <c r="F74" i="9"/>
  <c r="E74" i="9"/>
  <c r="D74" i="9"/>
  <c r="C74" i="9"/>
  <c r="B74" i="9"/>
  <c r="H73" i="9"/>
  <c r="G73" i="9"/>
  <c r="F73" i="9"/>
  <c r="E73" i="9"/>
  <c r="D73" i="9"/>
  <c r="C73" i="9"/>
  <c r="B73" i="9"/>
  <c r="A73" i="9"/>
  <c r="H72" i="9"/>
  <c r="G72" i="9"/>
  <c r="F72" i="9"/>
  <c r="E72" i="9"/>
  <c r="D72" i="9"/>
  <c r="C72" i="9"/>
  <c r="B72" i="9"/>
  <c r="A72" i="9"/>
  <c r="H71" i="9"/>
  <c r="G71" i="9"/>
  <c r="F71" i="9"/>
  <c r="E71" i="9"/>
  <c r="D71" i="9"/>
  <c r="C71" i="9"/>
  <c r="B71" i="9"/>
  <c r="A71" i="9"/>
  <c r="H70" i="9"/>
  <c r="G70" i="9"/>
  <c r="F70" i="9"/>
  <c r="E70" i="9"/>
  <c r="D70" i="9"/>
  <c r="C70" i="9"/>
  <c r="B70" i="9"/>
  <c r="A70" i="9"/>
  <c r="H69" i="9"/>
  <c r="G69" i="9"/>
  <c r="F69" i="9"/>
  <c r="E69" i="9"/>
  <c r="D69" i="9"/>
  <c r="C69" i="9"/>
  <c r="B69" i="9"/>
  <c r="A69" i="9"/>
  <c r="H68" i="9"/>
  <c r="G68" i="9"/>
  <c r="F68" i="9"/>
  <c r="E68" i="9"/>
  <c r="D68" i="9"/>
  <c r="C68" i="9"/>
  <c r="B68" i="9"/>
  <c r="A68" i="9"/>
  <c r="H67" i="9"/>
  <c r="G67" i="9"/>
  <c r="F67" i="9"/>
  <c r="E67" i="9"/>
  <c r="D67" i="9"/>
  <c r="C67" i="9"/>
  <c r="B67" i="9"/>
  <c r="A67" i="9"/>
  <c r="H66" i="9"/>
  <c r="G66" i="9"/>
  <c r="F66" i="9"/>
  <c r="E66" i="9"/>
  <c r="D66" i="9"/>
  <c r="C66" i="9"/>
  <c r="B66" i="9"/>
  <c r="A66" i="9"/>
  <c r="H65" i="9"/>
  <c r="G65" i="9"/>
  <c r="F65" i="9"/>
  <c r="E65" i="9"/>
  <c r="D65" i="9"/>
  <c r="C65" i="9"/>
  <c r="B65" i="9"/>
  <c r="A65" i="9"/>
  <c r="H64" i="9"/>
  <c r="G64" i="9"/>
  <c r="F64" i="9"/>
  <c r="E64" i="9"/>
  <c r="D64" i="9"/>
  <c r="C64" i="9"/>
  <c r="B64" i="9"/>
  <c r="A64" i="9"/>
  <c r="H63" i="9"/>
  <c r="G63" i="9"/>
  <c r="F63" i="9"/>
  <c r="E63" i="9"/>
  <c r="D63" i="9"/>
  <c r="C63" i="9"/>
  <c r="B63" i="9"/>
  <c r="A63" i="9"/>
  <c r="H62" i="9"/>
  <c r="G62" i="9"/>
  <c r="F62" i="9"/>
  <c r="E62" i="9"/>
  <c r="D62" i="9"/>
  <c r="C62" i="9"/>
  <c r="B62" i="9"/>
  <c r="A62" i="9"/>
  <c r="H61" i="9"/>
  <c r="G61" i="9"/>
  <c r="F61" i="9"/>
  <c r="E61" i="9"/>
  <c r="D61" i="9"/>
  <c r="C61" i="9"/>
  <c r="B61" i="9"/>
  <c r="A61" i="9"/>
  <c r="H60" i="9"/>
  <c r="G60" i="9"/>
  <c r="F60" i="9"/>
  <c r="E60" i="9"/>
  <c r="D60" i="9"/>
  <c r="C60" i="9"/>
  <c r="B60" i="9"/>
  <c r="A60" i="9"/>
  <c r="H59" i="9"/>
  <c r="G59" i="9"/>
  <c r="F59" i="9"/>
  <c r="E59" i="9"/>
  <c r="D59" i="9"/>
  <c r="C59" i="9"/>
  <c r="B59" i="9"/>
  <c r="A59" i="9"/>
  <c r="H58" i="9"/>
  <c r="G58" i="9"/>
  <c r="F58" i="9"/>
  <c r="E58" i="9"/>
  <c r="D58" i="9"/>
  <c r="C58" i="9"/>
  <c r="B58" i="9"/>
  <c r="A58" i="9"/>
  <c r="H57" i="9"/>
  <c r="G57" i="9"/>
  <c r="F57" i="9"/>
  <c r="E57" i="9"/>
  <c r="D57" i="9"/>
  <c r="C57" i="9"/>
  <c r="B57" i="9"/>
  <c r="A57" i="9"/>
  <c r="H56" i="9"/>
  <c r="G56" i="9"/>
  <c r="F56" i="9"/>
  <c r="E56" i="9"/>
  <c r="D56" i="9"/>
  <c r="C56" i="9"/>
  <c r="B56" i="9"/>
  <c r="A56" i="9"/>
  <c r="H55" i="9"/>
  <c r="G55" i="9"/>
  <c r="F55" i="9"/>
  <c r="E55" i="9"/>
  <c r="D55" i="9"/>
  <c r="C55" i="9"/>
  <c r="B55" i="9"/>
  <c r="A55" i="9"/>
  <c r="H54" i="9"/>
  <c r="G54" i="9"/>
  <c r="F54" i="9"/>
  <c r="E54" i="9"/>
  <c r="D54" i="9"/>
  <c r="C54" i="9"/>
  <c r="B54" i="9"/>
  <c r="A54" i="9"/>
  <c r="H53" i="9"/>
  <c r="G53" i="9"/>
  <c r="F53" i="9"/>
  <c r="E53" i="9"/>
  <c r="D53" i="9"/>
  <c r="C53" i="9"/>
  <c r="B53" i="9"/>
  <c r="A53" i="9"/>
  <c r="H52" i="9"/>
  <c r="G52" i="9"/>
  <c r="F52" i="9"/>
  <c r="E52" i="9"/>
  <c r="D52" i="9"/>
  <c r="C52" i="9"/>
  <c r="B52" i="9"/>
  <c r="A52" i="9"/>
  <c r="H51" i="9"/>
  <c r="G51" i="9"/>
  <c r="F51" i="9"/>
  <c r="E51" i="9"/>
  <c r="D51" i="9"/>
  <c r="C51" i="9"/>
  <c r="B51" i="9"/>
  <c r="A51" i="9"/>
  <c r="H50" i="9"/>
  <c r="G50" i="9"/>
  <c r="F50" i="9"/>
  <c r="E50" i="9"/>
  <c r="D50" i="9"/>
  <c r="C50" i="9"/>
  <c r="B50" i="9"/>
  <c r="A50" i="9"/>
  <c r="H49" i="9"/>
  <c r="G49" i="9"/>
  <c r="F49" i="9"/>
  <c r="E49" i="9"/>
  <c r="D49" i="9"/>
  <c r="C49" i="9"/>
  <c r="B49" i="9"/>
  <c r="A49" i="9"/>
  <c r="H48" i="9"/>
  <c r="G48" i="9"/>
  <c r="F48" i="9"/>
  <c r="E48" i="9"/>
  <c r="D48" i="9"/>
  <c r="C48" i="9"/>
  <c r="B48" i="9"/>
  <c r="A48" i="9"/>
  <c r="H47" i="9"/>
  <c r="G47" i="9"/>
  <c r="F47" i="9"/>
  <c r="E47" i="9"/>
  <c r="D47" i="9"/>
  <c r="C47" i="9"/>
  <c r="B47" i="9"/>
  <c r="A47" i="9"/>
  <c r="H46" i="9"/>
  <c r="G46" i="9"/>
  <c r="F46" i="9"/>
  <c r="E46" i="9"/>
  <c r="D46" i="9"/>
  <c r="C46" i="9"/>
  <c r="B46" i="9"/>
  <c r="A46" i="9"/>
  <c r="H45" i="9"/>
  <c r="G45" i="9"/>
  <c r="F45" i="9"/>
  <c r="E45" i="9"/>
  <c r="D45" i="9"/>
  <c r="C45" i="9"/>
  <c r="B45" i="9"/>
  <c r="A45" i="9"/>
  <c r="H44" i="9"/>
  <c r="G44" i="9"/>
  <c r="F44" i="9"/>
  <c r="E44" i="9"/>
  <c r="D44" i="9"/>
  <c r="C44" i="9"/>
  <c r="B44" i="9"/>
  <c r="A44" i="9"/>
  <c r="H43" i="9"/>
  <c r="G43" i="9"/>
  <c r="F43" i="9"/>
  <c r="E43" i="9"/>
  <c r="D43" i="9"/>
  <c r="C43" i="9"/>
  <c r="B43" i="9"/>
  <c r="A43" i="9"/>
  <c r="H42" i="9"/>
  <c r="G42" i="9"/>
  <c r="F42" i="9"/>
  <c r="E42" i="9"/>
  <c r="D42" i="9"/>
  <c r="C42" i="9"/>
  <c r="B42" i="9"/>
  <c r="A42" i="9"/>
  <c r="H41" i="9"/>
  <c r="G41" i="9"/>
  <c r="F41" i="9"/>
  <c r="E41" i="9"/>
  <c r="D41" i="9"/>
  <c r="C41" i="9"/>
  <c r="B41" i="9"/>
  <c r="A41" i="9"/>
  <c r="H40" i="9"/>
  <c r="G40" i="9"/>
  <c r="F40" i="9"/>
  <c r="E40" i="9"/>
  <c r="D40" i="9"/>
  <c r="C40" i="9"/>
  <c r="B40" i="9"/>
  <c r="A40" i="9"/>
  <c r="H39" i="9"/>
  <c r="G39" i="9"/>
  <c r="F39" i="9"/>
  <c r="E39" i="9"/>
  <c r="D39" i="9"/>
  <c r="C39" i="9"/>
  <c r="B39" i="9"/>
  <c r="A39" i="9"/>
  <c r="H38" i="9"/>
  <c r="G38" i="9"/>
  <c r="F38" i="9"/>
  <c r="E38" i="9"/>
  <c r="D38" i="9"/>
  <c r="C38" i="9"/>
  <c r="B38" i="9"/>
  <c r="A38" i="9"/>
  <c r="H37" i="9"/>
  <c r="G37" i="9"/>
  <c r="F37" i="9"/>
  <c r="E37" i="9"/>
  <c r="D37" i="9"/>
  <c r="C37" i="9"/>
  <c r="B37" i="9"/>
  <c r="A37" i="9"/>
  <c r="H36" i="9"/>
  <c r="G36" i="9"/>
  <c r="F36" i="9"/>
  <c r="E36" i="9"/>
  <c r="D36" i="9"/>
  <c r="C36" i="9"/>
  <c r="B36" i="9"/>
  <c r="A36" i="9"/>
  <c r="H35" i="9"/>
  <c r="G35" i="9"/>
  <c r="F35" i="9"/>
  <c r="E35" i="9"/>
  <c r="D35" i="9"/>
  <c r="C35" i="9"/>
  <c r="B35" i="9"/>
  <c r="A35" i="9"/>
  <c r="H34" i="9"/>
  <c r="G34" i="9"/>
  <c r="F34" i="9"/>
  <c r="E34" i="9"/>
  <c r="D34" i="9"/>
  <c r="C34" i="9"/>
  <c r="B34" i="9"/>
  <c r="A34" i="9"/>
  <c r="H33" i="9"/>
  <c r="G33" i="9"/>
  <c r="F33" i="9"/>
  <c r="E33" i="9"/>
  <c r="D33" i="9"/>
  <c r="C33" i="9"/>
  <c r="B33" i="9"/>
  <c r="A33" i="9"/>
  <c r="H32" i="9"/>
  <c r="G32" i="9"/>
  <c r="F32" i="9"/>
  <c r="E32" i="9"/>
  <c r="D32" i="9"/>
  <c r="C32" i="9"/>
  <c r="B32" i="9"/>
  <c r="A32" i="9"/>
  <c r="H31" i="9"/>
  <c r="G31" i="9"/>
  <c r="F31" i="9"/>
  <c r="E31" i="9"/>
  <c r="D31" i="9"/>
  <c r="C31" i="9"/>
  <c r="B31" i="9"/>
  <c r="A31" i="9"/>
  <c r="H30" i="9"/>
  <c r="G30" i="9"/>
  <c r="F30" i="9"/>
  <c r="E30" i="9"/>
  <c r="D30" i="9"/>
  <c r="C30" i="9"/>
  <c r="B30" i="9"/>
  <c r="A30" i="9"/>
  <c r="H29" i="9"/>
  <c r="G29" i="9"/>
  <c r="F29" i="9"/>
  <c r="E29" i="9"/>
  <c r="D29" i="9"/>
  <c r="C29" i="9"/>
  <c r="B29" i="9"/>
  <c r="A29" i="9"/>
  <c r="H28" i="9"/>
  <c r="G28" i="9"/>
  <c r="F28" i="9"/>
  <c r="E28" i="9"/>
  <c r="D28" i="9"/>
  <c r="C28" i="9"/>
  <c r="B28" i="9"/>
  <c r="A28" i="9"/>
  <c r="H27" i="9"/>
  <c r="G27" i="9"/>
  <c r="F27" i="9"/>
  <c r="E27" i="9"/>
  <c r="D27" i="9"/>
  <c r="C27" i="9"/>
  <c r="B27" i="9"/>
  <c r="A27" i="9"/>
  <c r="H26" i="9"/>
  <c r="A26" i="9" s="1"/>
  <c r="G26" i="9"/>
  <c r="F26" i="9"/>
  <c r="E26" i="9"/>
  <c r="D26" i="9"/>
  <c r="C26" i="9"/>
  <c r="B26" i="9"/>
  <c r="H25" i="9"/>
  <c r="G25" i="9"/>
  <c r="F25" i="9"/>
  <c r="E25" i="9"/>
  <c r="D25" i="9"/>
  <c r="C25" i="9"/>
  <c r="B25" i="9"/>
  <c r="A25" i="9"/>
  <c r="H24" i="9"/>
  <c r="G24" i="9"/>
  <c r="F24" i="9"/>
  <c r="E24" i="9"/>
  <c r="D24" i="9"/>
  <c r="C24" i="9"/>
  <c r="B24" i="9"/>
  <c r="A24" i="9"/>
  <c r="H23" i="9"/>
  <c r="G23" i="9"/>
  <c r="F23" i="9"/>
  <c r="E23" i="9"/>
  <c r="D23" i="9"/>
  <c r="C23" i="9"/>
  <c r="B23" i="9"/>
  <c r="A23" i="9"/>
  <c r="H22" i="9"/>
  <c r="G22" i="9"/>
  <c r="F22" i="9"/>
  <c r="E22" i="9"/>
  <c r="D22" i="9"/>
  <c r="C22" i="9"/>
  <c r="B22" i="9"/>
  <c r="A22" i="9"/>
  <c r="H21" i="9"/>
  <c r="A21" i="9" s="1"/>
  <c r="G21" i="9"/>
  <c r="F21" i="9"/>
  <c r="E21" i="9"/>
  <c r="D21" i="9"/>
  <c r="C21" i="9"/>
  <c r="B21" i="9"/>
  <c r="H20" i="9"/>
  <c r="A20" i="9" s="1"/>
  <c r="G20" i="9"/>
  <c r="F20" i="9"/>
  <c r="E20" i="9"/>
  <c r="D20" i="9"/>
  <c r="C20" i="9"/>
  <c r="B20" i="9"/>
  <c r="H19" i="9"/>
  <c r="A19" i="9" s="1"/>
  <c r="G19" i="9"/>
  <c r="F19" i="9"/>
  <c r="E19" i="9"/>
  <c r="D19" i="9"/>
  <c r="C19" i="9"/>
  <c r="B19" i="9"/>
  <c r="H18" i="9"/>
  <c r="A18" i="9" s="1"/>
  <c r="G18" i="9"/>
  <c r="F18" i="9"/>
  <c r="E18" i="9"/>
  <c r="D18" i="9"/>
  <c r="C18" i="9"/>
  <c r="B18" i="9"/>
  <c r="H17" i="9"/>
  <c r="A17" i="9" s="1"/>
  <c r="G17" i="9"/>
  <c r="F17" i="9"/>
  <c r="E17" i="9"/>
  <c r="D17" i="9"/>
  <c r="C17" i="9"/>
  <c r="B17" i="9"/>
  <c r="H16" i="9"/>
  <c r="A16" i="9" s="1"/>
  <c r="G16" i="9"/>
  <c r="F16" i="9"/>
  <c r="E16" i="9"/>
  <c r="D16" i="9"/>
  <c r="C16" i="9"/>
  <c r="B16" i="9"/>
  <c r="H15" i="9"/>
  <c r="A15" i="9" s="1"/>
  <c r="G15" i="9"/>
  <c r="F15" i="9"/>
  <c r="E15" i="9"/>
  <c r="D15" i="9"/>
  <c r="C15" i="9"/>
  <c r="B15" i="9"/>
  <c r="H14" i="9"/>
  <c r="A14" i="9" s="1"/>
  <c r="G14" i="9"/>
  <c r="F14" i="9"/>
  <c r="E14" i="9"/>
  <c r="D14" i="9"/>
  <c r="C14" i="9"/>
  <c r="B14" i="9"/>
  <c r="H13" i="9"/>
  <c r="A13" i="9" s="1"/>
  <c r="G13" i="9"/>
  <c r="F13" i="9"/>
  <c r="E13" i="9"/>
  <c r="D13" i="9"/>
  <c r="C13" i="9"/>
  <c r="B13" i="9"/>
  <c r="H12" i="9"/>
  <c r="A12" i="9" s="1"/>
  <c r="G12" i="9"/>
  <c r="F12" i="9"/>
  <c r="E12" i="9"/>
  <c r="D12" i="9"/>
  <c r="C12" i="9"/>
  <c r="B12" i="9"/>
  <c r="H11" i="9"/>
  <c r="A11" i="9" s="1"/>
  <c r="G11" i="9"/>
  <c r="F11" i="9"/>
  <c r="E11" i="9"/>
  <c r="D11" i="9"/>
  <c r="C11" i="9"/>
  <c r="B11" i="9"/>
  <c r="H10" i="9"/>
  <c r="A10" i="9" s="1"/>
  <c r="G10" i="9"/>
  <c r="F10" i="9"/>
  <c r="E10" i="9"/>
  <c r="D10" i="9"/>
  <c r="C10" i="9"/>
  <c r="B10" i="9"/>
  <c r="C7" i="9"/>
  <c r="C5" i="9"/>
  <c r="C4" i="9"/>
  <c r="C3" i="9"/>
  <c r="C2" i="9"/>
  <c r="C1" i="9"/>
  <c r="AD49" i="8"/>
  <c r="AA49" i="8"/>
  <c r="V49" i="8"/>
  <c r="Z49" i="8" s="1"/>
  <c r="U49" i="8"/>
  <c r="Y49" i="8" s="1"/>
  <c r="AB49" i="8" s="1"/>
  <c r="AC49" i="8" s="1"/>
  <c r="W49" i="8" s="1"/>
  <c r="X49" i="8" s="1"/>
  <c r="AD48" i="8"/>
  <c r="AE48" i="8" s="1"/>
  <c r="T48" i="8" s="1"/>
  <c r="AA48" i="8"/>
  <c r="V48" i="8"/>
  <c r="U48" i="8"/>
  <c r="AD47" i="8"/>
  <c r="AA47" i="8"/>
  <c r="V47" i="8"/>
  <c r="Z47" i="8" s="1"/>
  <c r="U47" i="8"/>
  <c r="Y47" i="8" s="1"/>
  <c r="AB47" i="8" s="1"/>
  <c r="AC47" i="8" s="1"/>
  <c r="W47" i="8" s="1"/>
  <c r="X47" i="8" s="1"/>
  <c r="AD46" i="8"/>
  <c r="AE46" i="8" s="1"/>
  <c r="T46" i="8" s="1"/>
  <c r="AA46" i="8"/>
  <c r="V46" i="8"/>
  <c r="U46" i="8"/>
  <c r="AD45" i="8"/>
  <c r="AA45" i="8"/>
  <c r="V45" i="8"/>
  <c r="Z45" i="8" s="1"/>
  <c r="U45" i="8"/>
  <c r="Y45" i="8" s="1"/>
  <c r="AB45" i="8" s="1"/>
  <c r="AC45" i="8" s="1"/>
  <c r="W45" i="8" s="1"/>
  <c r="X45" i="8" s="1"/>
  <c r="AD44" i="8"/>
  <c r="AE44" i="8" s="1"/>
  <c r="T44" i="8" s="1"/>
  <c r="AA44" i="8"/>
  <c r="V44" i="8"/>
  <c r="U44" i="8"/>
  <c r="AD43" i="8"/>
  <c r="AA43" i="8"/>
  <c r="V43" i="8"/>
  <c r="Z43" i="8" s="1"/>
  <c r="U43" i="8"/>
  <c r="Y43" i="8" s="1"/>
  <c r="AB43" i="8" s="1"/>
  <c r="AC43" i="8" s="1"/>
  <c r="W43" i="8" s="1"/>
  <c r="X43" i="8" s="1"/>
  <c r="AD42" i="8"/>
  <c r="AE42" i="8" s="1"/>
  <c r="T42" i="8" s="1"/>
  <c r="AA42" i="8"/>
  <c r="V42" i="8"/>
  <c r="U42" i="8"/>
  <c r="AD41" i="8"/>
  <c r="AA41" i="8"/>
  <c r="V41" i="8"/>
  <c r="Z41" i="8" s="1"/>
  <c r="U41" i="8"/>
  <c r="Y41" i="8" s="1"/>
  <c r="AB41" i="8" s="1"/>
  <c r="AC41" i="8" s="1"/>
  <c r="W41" i="8" s="1"/>
  <c r="X41" i="8" s="1"/>
  <c r="AD40" i="8"/>
  <c r="AE40" i="8" s="1"/>
  <c r="T40" i="8" s="1"/>
  <c r="AA40" i="8"/>
  <c r="V40" i="8"/>
  <c r="U40" i="8"/>
  <c r="AD39" i="8"/>
  <c r="AA39" i="8"/>
  <c r="V39" i="8"/>
  <c r="Z39" i="8" s="1"/>
  <c r="U39" i="8"/>
  <c r="Y39" i="8" s="1"/>
  <c r="AB39" i="8" s="1"/>
  <c r="AC39" i="8" s="1"/>
  <c r="W39" i="8" s="1"/>
  <c r="X39" i="8" s="1"/>
  <c r="AD38" i="8"/>
  <c r="AE38" i="8" s="1"/>
  <c r="T38" i="8" s="1"/>
  <c r="AA38" i="8"/>
  <c r="V38" i="8"/>
  <c r="U38" i="8"/>
  <c r="AD37" i="8"/>
  <c r="AA37" i="8"/>
  <c r="V37" i="8"/>
  <c r="Z37" i="8" s="1"/>
  <c r="U37" i="8"/>
  <c r="Y37" i="8" s="1"/>
  <c r="AB37" i="8" s="1"/>
  <c r="AC37" i="8" s="1"/>
  <c r="W37" i="8" s="1"/>
  <c r="X37" i="8" s="1"/>
  <c r="AD36" i="8"/>
  <c r="AE36" i="8" s="1"/>
  <c r="T36" i="8" s="1"/>
  <c r="AA36" i="8"/>
  <c r="V36" i="8"/>
  <c r="U36" i="8"/>
  <c r="AD35" i="8"/>
  <c r="AA35" i="8"/>
  <c r="V35" i="8"/>
  <c r="Z35" i="8" s="1"/>
  <c r="U35" i="8"/>
  <c r="Y35" i="8" s="1"/>
  <c r="AB35" i="8" s="1"/>
  <c r="AC35" i="8" s="1"/>
  <c r="W35" i="8" s="1"/>
  <c r="X35" i="8" s="1"/>
  <c r="AD34" i="8"/>
  <c r="AE34" i="8" s="1"/>
  <c r="T34" i="8" s="1"/>
  <c r="AA34" i="8"/>
  <c r="V34" i="8"/>
  <c r="U34" i="8"/>
  <c r="AD33" i="8"/>
  <c r="AA33" i="8"/>
  <c r="V33" i="8"/>
  <c r="Z33" i="8" s="1"/>
  <c r="U33" i="8"/>
  <c r="Y33" i="8" s="1"/>
  <c r="AB33" i="8" s="1"/>
  <c r="AC33" i="8" s="1"/>
  <c r="W33" i="8" s="1"/>
  <c r="X33" i="8" s="1"/>
  <c r="AD32" i="8"/>
  <c r="AE32" i="8" s="1"/>
  <c r="T32" i="8" s="1"/>
  <c r="AA32" i="8"/>
  <c r="V32" i="8"/>
  <c r="U32" i="8"/>
  <c r="AD31" i="8"/>
  <c r="AE31" i="8" s="1"/>
  <c r="T31" i="8" s="1"/>
  <c r="U31" i="8" s="1"/>
  <c r="Y31" i="8" s="1"/>
  <c r="AB31" i="8" s="1"/>
  <c r="AA31" i="8"/>
  <c r="V31" i="8"/>
  <c r="Z31" i="8" s="1"/>
  <c r="AD30" i="8"/>
  <c r="AE30" i="8" s="1"/>
  <c r="T30" i="8" s="1"/>
  <c r="U30" i="8" s="1"/>
  <c r="Y30" i="8" s="1"/>
  <c r="AA30" i="8"/>
  <c r="V30" i="8"/>
  <c r="Z30" i="8" s="1"/>
  <c r="AB30" i="8" s="1"/>
  <c r="AD29" i="8"/>
  <c r="AE29" i="8" s="1"/>
  <c r="T29" i="8" s="1"/>
  <c r="U29" i="8" s="1"/>
  <c r="Y29" i="8" s="1"/>
  <c r="AB29" i="8" s="1"/>
  <c r="AA29" i="8"/>
  <c r="V29" i="8"/>
  <c r="Z29" i="8" s="1"/>
  <c r="AD28" i="8"/>
  <c r="AE28" i="8" s="1"/>
  <c r="T28" i="8" s="1"/>
  <c r="U28" i="8" s="1"/>
  <c r="Y28" i="8" s="1"/>
  <c r="AA28" i="8"/>
  <c r="V28" i="8"/>
  <c r="Z28" i="8" s="1"/>
  <c r="AB28" i="8" s="1"/>
  <c r="AD27" i="8"/>
  <c r="AE27" i="8" s="1"/>
  <c r="T27" i="8" s="1"/>
  <c r="U27" i="8" s="1"/>
  <c r="Y27" i="8" s="1"/>
  <c r="AB27" i="8" s="1"/>
  <c r="AA27" i="8"/>
  <c r="V27" i="8"/>
  <c r="Z27" i="8" s="1"/>
  <c r="AD26" i="8"/>
  <c r="AE26" i="8" s="1"/>
  <c r="T26" i="8" s="1"/>
  <c r="U26" i="8" s="1"/>
  <c r="Y26" i="8" s="1"/>
  <c r="AA26" i="8"/>
  <c r="V26" i="8"/>
  <c r="Z26" i="8" s="1"/>
  <c r="AD25" i="8"/>
  <c r="AE25" i="8" s="1"/>
  <c r="T25" i="8" s="1"/>
  <c r="U25" i="8" s="1"/>
  <c r="Y25" i="8" s="1"/>
  <c r="AA25" i="8"/>
  <c r="V25" i="8"/>
  <c r="Z25" i="8" s="1"/>
  <c r="AD24" i="8"/>
  <c r="AE24" i="8" s="1"/>
  <c r="T24" i="8" s="1"/>
  <c r="U24" i="8" s="1"/>
  <c r="Y24" i="8" s="1"/>
  <c r="AA24" i="8"/>
  <c r="V24" i="8"/>
  <c r="Z24" i="8" s="1"/>
  <c r="AD23" i="8"/>
  <c r="AE23" i="8" s="1"/>
  <c r="T23" i="8" s="1"/>
  <c r="U23" i="8" s="1"/>
  <c r="Y23" i="8" s="1"/>
  <c r="AA23" i="8"/>
  <c r="V23" i="8"/>
  <c r="Z23" i="8" s="1"/>
  <c r="AD22" i="8"/>
  <c r="AE22" i="8" s="1"/>
  <c r="T22" i="8" s="1"/>
  <c r="U22" i="8" s="1"/>
  <c r="Y22" i="8" s="1"/>
  <c r="AA22" i="8"/>
  <c r="V22" i="8"/>
  <c r="Z22" i="8" s="1"/>
  <c r="AD21" i="8"/>
  <c r="AE21" i="8" s="1"/>
  <c r="T21" i="8" s="1"/>
  <c r="U21" i="8" s="1"/>
  <c r="Y21" i="8" s="1"/>
  <c r="AB21" i="8" s="1"/>
  <c r="AA21" i="8"/>
  <c r="V21" i="8"/>
  <c r="Z21" i="8" s="1"/>
  <c r="AD20" i="8"/>
  <c r="AE20" i="8" s="1"/>
  <c r="T20" i="8" s="1"/>
  <c r="U20" i="8" s="1"/>
  <c r="Y20" i="8" s="1"/>
  <c r="AA20" i="8"/>
  <c r="V20" i="8"/>
  <c r="Z20" i="8" s="1"/>
  <c r="AD19" i="8"/>
  <c r="AE19" i="8" s="1"/>
  <c r="T19" i="8" s="1"/>
  <c r="U19" i="8" s="1"/>
  <c r="Y19" i="8" s="1"/>
  <c r="AB19" i="8" s="1"/>
  <c r="AA19" i="8"/>
  <c r="V19" i="8"/>
  <c r="Z19" i="8" s="1"/>
  <c r="AD18" i="8"/>
  <c r="AE18" i="8" s="1"/>
  <c r="T18" i="8" s="1"/>
  <c r="U18" i="8" s="1"/>
  <c r="Y18" i="8" s="1"/>
  <c r="AA18" i="8"/>
  <c r="V18" i="8"/>
  <c r="Z18" i="8" s="1"/>
  <c r="AD17" i="8"/>
  <c r="AE17" i="8" s="1"/>
  <c r="T17" i="8" s="1"/>
  <c r="U17" i="8" s="1"/>
  <c r="Y17" i="8" s="1"/>
  <c r="AA17" i="8"/>
  <c r="V17" i="8"/>
  <c r="Z17" i="8" s="1"/>
  <c r="AD16" i="8"/>
  <c r="AE16" i="8" s="1"/>
  <c r="T16" i="8" s="1"/>
  <c r="U16" i="8" s="1"/>
  <c r="Y16" i="8" s="1"/>
  <c r="AA16" i="8"/>
  <c r="V16" i="8"/>
  <c r="Z16" i="8" s="1"/>
  <c r="AD15" i="8"/>
  <c r="AE15" i="8" s="1"/>
  <c r="T15" i="8" s="1"/>
  <c r="U15" i="8" s="1"/>
  <c r="Y15" i="8" s="1"/>
  <c r="AA15" i="8"/>
  <c r="V15" i="8"/>
  <c r="Z15" i="8" s="1"/>
  <c r="AD14" i="8"/>
  <c r="AE14" i="8" s="1"/>
  <c r="T14" i="8" s="1"/>
  <c r="U14" i="8" s="1"/>
  <c r="Y14" i="8" s="1"/>
  <c r="AA14" i="8"/>
  <c r="V14" i="8"/>
  <c r="Z14" i="8" s="1"/>
  <c r="AD13" i="8"/>
  <c r="AE13" i="8" s="1"/>
  <c r="T13" i="8" s="1"/>
  <c r="U13" i="8" s="1"/>
  <c r="Y13" i="8" s="1"/>
  <c r="AB13" i="8" s="1"/>
  <c r="AA13" i="8"/>
  <c r="V13" i="8"/>
  <c r="Z13" i="8" s="1"/>
  <c r="AD12" i="8"/>
  <c r="AE12" i="8" s="1"/>
  <c r="T12" i="8" s="1"/>
  <c r="U12" i="8" s="1"/>
  <c r="Y12" i="8" s="1"/>
  <c r="AA12" i="8"/>
  <c r="V12" i="8"/>
  <c r="Z12" i="8" s="1"/>
  <c r="AD11" i="8"/>
  <c r="AE11" i="8" s="1"/>
  <c r="T11" i="8" s="1"/>
  <c r="U11" i="8" s="1"/>
  <c r="Y11" i="8" s="1"/>
  <c r="AB11" i="8" s="1"/>
  <c r="AA11" i="8"/>
  <c r="V11" i="8"/>
  <c r="Z11" i="8" s="1"/>
  <c r="AD10" i="8"/>
  <c r="AE10" i="8" s="1"/>
  <c r="T10" i="8" s="1"/>
  <c r="U10" i="8" s="1"/>
  <c r="Y10" i="8" s="1"/>
  <c r="AA10" i="8"/>
  <c r="V10" i="8"/>
  <c r="Z10" i="8" s="1"/>
  <c r="Y44" i="8" l="1"/>
  <c r="AB44" i="8" s="1"/>
  <c r="AC44" i="8" s="1"/>
  <c r="W44" i="8" s="1"/>
  <c r="X44" i="8" s="1"/>
  <c r="AB18" i="8"/>
  <c r="Z46" i="8"/>
  <c r="Z42" i="8"/>
  <c r="Z40" i="8"/>
  <c r="Y34" i="8"/>
  <c r="AB34" i="8" s="1"/>
  <c r="AC34" i="8" s="1"/>
  <c r="W34" i="8" s="1"/>
  <c r="X34" i="8" s="1"/>
  <c r="Y46" i="8"/>
  <c r="AB46" i="8" s="1"/>
  <c r="AC46" i="8" s="1"/>
  <c r="W46" i="8" s="1"/>
  <c r="X46" i="8" s="1"/>
  <c r="AE41" i="8"/>
  <c r="T41" i="8" s="1"/>
  <c r="Z38" i="8"/>
  <c r="Y38" i="8"/>
  <c r="AB38" i="8" s="1"/>
  <c r="AC38" i="8" s="1"/>
  <c r="W38" i="8" s="1"/>
  <c r="X38" i="8" s="1"/>
  <c r="AE37" i="8"/>
  <c r="T37" i="8" s="1"/>
  <c r="Z36" i="8"/>
  <c r="Y36" i="8"/>
  <c r="AB36" i="8" s="1"/>
  <c r="AC36" i="8" s="1"/>
  <c r="W36" i="8" s="1"/>
  <c r="X36" i="8" s="1"/>
  <c r="Y32" i="8"/>
  <c r="AB32" i="8" s="1"/>
  <c r="AC32" i="8" s="1"/>
  <c r="W32" i="8" s="1"/>
  <c r="X32" i="8" s="1"/>
  <c r="AB24" i="8"/>
  <c r="AE49" i="8"/>
  <c r="T49" i="8" s="1"/>
  <c r="Z48" i="8"/>
  <c r="AE43" i="8"/>
  <c r="T43" i="8" s="1"/>
  <c r="AE39" i="8"/>
  <c r="T39" i="8" s="1"/>
  <c r="Z34" i="8"/>
  <c r="Y40" i="8"/>
  <c r="AB40" i="8" s="1"/>
  <c r="AC40" i="8" s="1"/>
  <c r="W40" i="8" s="1"/>
  <c r="X40" i="8" s="1"/>
  <c r="Y48" i="8"/>
  <c r="AB48" i="8" s="1"/>
  <c r="AC48" i="8" s="1"/>
  <c r="W48" i="8" s="1"/>
  <c r="X48" i="8" s="1"/>
  <c r="AE47" i="8"/>
  <c r="T47" i="8" s="1"/>
  <c r="AE45" i="8"/>
  <c r="T45" i="8" s="1"/>
  <c r="Z44" i="8"/>
  <c r="Y42" i="8"/>
  <c r="AB42" i="8" s="1"/>
  <c r="AC42" i="8" s="1"/>
  <c r="W42" i="8" s="1"/>
  <c r="X42" i="8" s="1"/>
  <c r="AE35" i="8"/>
  <c r="T35" i="8" s="1"/>
  <c r="AE33" i="8"/>
  <c r="T33" i="8" s="1"/>
  <c r="Z32" i="8"/>
  <c r="A157" i="13"/>
  <c r="A11" i="12"/>
  <c r="A13" i="12"/>
  <c r="A14" i="12"/>
  <c r="A15" i="12"/>
  <c r="A20" i="12"/>
  <c r="A25" i="12"/>
  <c r="A27" i="12"/>
  <c r="A31" i="12"/>
  <c r="A45" i="12"/>
  <c r="A63" i="12"/>
  <c r="A66" i="12"/>
  <c r="A78" i="12"/>
  <c r="A80" i="12"/>
  <c r="A86" i="12"/>
  <c r="A92" i="12"/>
  <c r="A104" i="12"/>
  <c r="A122" i="12"/>
  <c r="A132" i="12"/>
  <c r="A144" i="12"/>
  <c r="A147" i="12"/>
  <c r="A23" i="12"/>
  <c r="A36" i="12"/>
  <c r="A41" i="12"/>
  <c r="A42" i="12"/>
  <c r="A57" i="12"/>
  <c r="A59" i="12"/>
  <c r="A61" i="12"/>
  <c r="A71" i="12"/>
  <c r="A72" i="12"/>
  <c r="A75" i="12"/>
  <c r="A94" i="12"/>
  <c r="A95" i="12"/>
  <c r="A100" i="12"/>
  <c r="A106" i="12"/>
  <c r="A107" i="12"/>
  <c r="A151" i="12"/>
  <c r="A152" i="12"/>
  <c r="A16" i="12"/>
  <c r="A17" i="12"/>
  <c r="A22" i="12"/>
  <c r="A32" i="12"/>
  <c r="A34" i="12"/>
  <c r="A40" i="12"/>
  <c r="A64" i="12"/>
  <c r="A73" i="12"/>
  <c r="A77" i="12"/>
  <c r="A87" i="12"/>
  <c r="A89" i="12"/>
  <c r="A90" i="12"/>
  <c r="A118" i="12"/>
  <c r="A121" i="12"/>
  <c r="A18" i="12"/>
  <c r="A24" i="12"/>
  <c r="A29" i="12"/>
  <c r="A30" i="12"/>
  <c r="A35" i="12"/>
  <c r="A44" i="12"/>
  <c r="A58" i="12"/>
  <c r="A91" i="12"/>
  <c r="A114" i="12"/>
  <c r="A115" i="12"/>
  <c r="A117" i="12"/>
  <c r="A125" i="12"/>
  <c r="A127" i="12"/>
  <c r="A131" i="12"/>
  <c r="A133" i="12"/>
  <c r="A135" i="12"/>
  <c r="A137" i="12"/>
  <c r="A139" i="12"/>
  <c r="A149" i="12"/>
  <c r="A155" i="12"/>
  <c r="A158" i="12"/>
  <c r="A159" i="12"/>
  <c r="A19" i="12"/>
  <c r="A21" i="12"/>
  <c r="A33" i="12"/>
  <c r="A56" i="12"/>
  <c r="A60" i="12"/>
  <c r="A62" i="12"/>
  <c r="A69" i="12"/>
  <c r="A70" i="12"/>
  <c r="A76" i="12"/>
  <c r="A79" i="12"/>
  <c r="A81" i="12"/>
  <c r="A83" i="12"/>
  <c r="A88" i="12"/>
  <c r="A93" i="12"/>
  <c r="A96" i="12"/>
  <c r="A99" i="12"/>
  <c r="A101" i="12"/>
  <c r="A103" i="12"/>
  <c r="A105" i="12"/>
  <c r="A108" i="12"/>
  <c r="A110" i="12"/>
  <c r="A124" i="12"/>
  <c r="A130" i="12"/>
  <c r="A142" i="12"/>
  <c r="A150" i="12"/>
  <c r="A156" i="12"/>
  <c r="A10" i="12"/>
  <c r="A37" i="12"/>
  <c r="A38" i="12"/>
  <c r="A43" i="12"/>
  <c r="A47" i="12"/>
  <c r="A49" i="12"/>
  <c r="A51" i="12"/>
  <c r="A52" i="12"/>
  <c r="A55" i="12"/>
  <c r="A98" i="12"/>
  <c r="A102" i="12"/>
  <c r="A109" i="12"/>
  <c r="A111" i="12"/>
  <c r="A112" i="12"/>
  <c r="A116" i="12"/>
  <c r="A123" i="12"/>
  <c r="A128" i="12"/>
  <c r="A129" i="12"/>
  <c r="A134" i="12"/>
  <c r="A136" i="12"/>
  <c r="A138" i="12"/>
  <c r="A140" i="12"/>
  <c r="A141" i="12"/>
  <c r="A143" i="12"/>
  <c r="A145" i="12"/>
  <c r="A146" i="12"/>
  <c r="A148" i="12"/>
  <c r="A157" i="12"/>
  <c r="A12" i="12"/>
  <c r="A26" i="12"/>
  <c r="A28" i="12"/>
  <c r="A39" i="12"/>
  <c r="A46" i="12"/>
  <c r="A48" i="12"/>
  <c r="A50" i="12"/>
  <c r="A53" i="12"/>
  <c r="A54" i="12"/>
  <c r="A65" i="12"/>
  <c r="A67" i="12"/>
  <c r="A68" i="12"/>
  <c r="A74" i="12"/>
  <c r="A82" i="12"/>
  <c r="A84" i="12"/>
  <c r="A85" i="12"/>
  <c r="A97" i="12"/>
  <c r="A113" i="12"/>
  <c r="A119" i="12"/>
  <c r="A120" i="12"/>
  <c r="A126" i="12"/>
  <c r="A153" i="12"/>
  <c r="A154" i="12"/>
  <c r="AB16" i="8"/>
  <c r="AB14" i="8"/>
  <c r="AB22" i="8"/>
  <c r="AC22" i="8" s="1"/>
  <c r="W22" i="8" s="1"/>
  <c r="X22" i="8" s="1"/>
  <c r="AB26" i="8"/>
  <c r="AB20" i="8"/>
  <c r="AB10" i="8"/>
  <c r="AC28" i="8" s="1"/>
  <c r="W28" i="8" s="1"/>
  <c r="X28" i="8" s="1"/>
  <c r="AB12" i="8"/>
  <c r="AB17" i="8"/>
  <c r="AB15" i="8"/>
  <c r="AB25" i="8"/>
  <c r="AC25" i="8" s="1"/>
  <c r="W25" i="8" s="1"/>
  <c r="X25" i="8" s="1"/>
  <c r="AB23" i="8"/>
  <c r="AC31" i="8" l="1"/>
  <c r="W31" i="8" s="1"/>
  <c r="X31" i="8" s="1"/>
  <c r="AC13" i="8"/>
  <c r="W13" i="8" s="1"/>
  <c r="X13" i="8" s="1"/>
  <c r="AC27" i="8"/>
  <c r="W27" i="8" s="1"/>
  <c r="X27" i="8" s="1"/>
  <c r="AC15" i="8"/>
  <c r="W15" i="8" s="1"/>
  <c r="X15" i="8" s="1"/>
  <c r="AC21" i="8"/>
  <c r="W21" i="8" s="1"/>
  <c r="X21" i="8" s="1"/>
  <c r="AC19" i="8"/>
  <c r="W19" i="8" s="1"/>
  <c r="X19" i="8" s="1"/>
  <c r="AC24" i="8"/>
  <c r="W24" i="8" s="1"/>
  <c r="X24" i="8" s="1"/>
  <c r="AC14" i="8"/>
  <c r="W14" i="8" s="1"/>
  <c r="X14" i="8" s="1"/>
  <c r="AC11" i="8"/>
  <c r="W11" i="8" s="1"/>
  <c r="X11" i="8" s="1"/>
  <c r="AC26" i="8"/>
  <c r="W26" i="8" s="1"/>
  <c r="X26" i="8" s="1"/>
  <c r="AC18" i="8"/>
  <c r="W18" i="8" s="1"/>
  <c r="X18" i="8" s="1"/>
  <c r="AC20" i="8"/>
  <c r="W20" i="8" s="1"/>
  <c r="X20" i="8" s="1"/>
  <c r="AC12" i="8"/>
  <c r="W12" i="8" s="1"/>
  <c r="X12" i="8" s="1"/>
  <c r="AC17" i="8"/>
  <c r="W17" i="8" s="1"/>
  <c r="X17" i="8" s="1"/>
  <c r="AC30" i="8"/>
  <c r="W30" i="8" s="1"/>
  <c r="X30" i="8" s="1"/>
  <c r="AC23" i="8"/>
  <c r="W23" i="8" s="1"/>
  <c r="X23" i="8" s="1"/>
  <c r="AC16" i="8"/>
  <c r="W16" i="8" s="1"/>
  <c r="X16" i="8" s="1"/>
  <c r="AC29" i="8"/>
  <c r="W29" i="8" s="1"/>
  <c r="X29" i="8" s="1"/>
  <c r="AC10" i="8"/>
  <c r="W10" i="8" s="1"/>
  <c r="X10" i="8" s="1"/>
  <c r="AD49" i="7" l="1"/>
  <c r="AE49" i="7" s="1"/>
  <c r="T49" i="7" s="1"/>
  <c r="AA49" i="7"/>
  <c r="V49" i="7"/>
  <c r="Z49" i="7" s="1"/>
  <c r="U49" i="7"/>
  <c r="Y49" i="7" s="1"/>
  <c r="AB49" i="7" s="1"/>
  <c r="AC49" i="7" s="1"/>
  <c r="W49" i="7" s="1"/>
  <c r="X49" i="7" s="1"/>
  <c r="AD48" i="7"/>
  <c r="AE48" i="7" s="1"/>
  <c r="T48" i="7" s="1"/>
  <c r="AA48" i="7"/>
  <c r="V48" i="7"/>
  <c r="U48" i="7"/>
  <c r="AD47" i="7"/>
  <c r="AE47" i="7" s="1"/>
  <c r="T47" i="7" s="1"/>
  <c r="AA47" i="7"/>
  <c r="V47" i="7"/>
  <c r="Z47" i="7" s="1"/>
  <c r="U47" i="7"/>
  <c r="Y47" i="7" s="1"/>
  <c r="AB47" i="7" s="1"/>
  <c r="AC47" i="7" s="1"/>
  <c r="W47" i="7" s="1"/>
  <c r="X47" i="7" s="1"/>
  <c r="AD46" i="7"/>
  <c r="AE46" i="7" s="1"/>
  <c r="T46" i="7" s="1"/>
  <c r="AA46" i="7"/>
  <c r="V46" i="7"/>
  <c r="U46" i="7"/>
  <c r="AD45" i="7"/>
  <c r="AE45" i="7" s="1"/>
  <c r="T45" i="7" s="1"/>
  <c r="AA45" i="7"/>
  <c r="V45" i="7"/>
  <c r="Z45" i="7" s="1"/>
  <c r="U45" i="7"/>
  <c r="Y45" i="7" s="1"/>
  <c r="AB45" i="7" s="1"/>
  <c r="AC45" i="7" s="1"/>
  <c r="W45" i="7" s="1"/>
  <c r="X45" i="7" s="1"/>
  <c r="AD44" i="7"/>
  <c r="AE44" i="7" s="1"/>
  <c r="T44" i="7" s="1"/>
  <c r="AA44" i="7"/>
  <c r="V44" i="7"/>
  <c r="U44" i="7"/>
  <c r="AD43" i="7"/>
  <c r="AE43" i="7" s="1"/>
  <c r="T43" i="7" s="1"/>
  <c r="AA43" i="7"/>
  <c r="V43" i="7"/>
  <c r="Z43" i="7" s="1"/>
  <c r="U43" i="7"/>
  <c r="Y43" i="7" s="1"/>
  <c r="AB43" i="7" s="1"/>
  <c r="AC43" i="7" s="1"/>
  <c r="W43" i="7" s="1"/>
  <c r="X43" i="7" s="1"/>
  <c r="AD42" i="7"/>
  <c r="AE42" i="7" s="1"/>
  <c r="T42" i="7" s="1"/>
  <c r="AA42" i="7"/>
  <c r="V42" i="7"/>
  <c r="U42" i="7"/>
  <c r="AD41" i="7"/>
  <c r="AE41" i="7" s="1"/>
  <c r="T41" i="7" s="1"/>
  <c r="AA41" i="7"/>
  <c r="V41" i="7"/>
  <c r="Z41" i="7" s="1"/>
  <c r="U41" i="7"/>
  <c r="Y41" i="7" s="1"/>
  <c r="AB41" i="7" s="1"/>
  <c r="AC41" i="7" s="1"/>
  <c r="W41" i="7" s="1"/>
  <c r="X41" i="7" s="1"/>
  <c r="AD40" i="7"/>
  <c r="AE40" i="7" s="1"/>
  <c r="T40" i="7" s="1"/>
  <c r="AA40" i="7"/>
  <c r="V40" i="7"/>
  <c r="U40" i="7"/>
  <c r="AD39" i="7"/>
  <c r="AE39" i="7" s="1"/>
  <c r="T39" i="7" s="1"/>
  <c r="AA39" i="7"/>
  <c r="V39" i="7"/>
  <c r="Z39" i="7" s="1"/>
  <c r="U39" i="7"/>
  <c r="Y39" i="7" s="1"/>
  <c r="AB39" i="7" s="1"/>
  <c r="AC39" i="7" s="1"/>
  <c r="W39" i="7" s="1"/>
  <c r="X39" i="7" s="1"/>
  <c r="AD38" i="7"/>
  <c r="AE38" i="7" s="1"/>
  <c r="T38" i="7" s="1"/>
  <c r="AA38" i="7"/>
  <c r="V38" i="7"/>
  <c r="U38" i="7"/>
  <c r="AD37" i="7"/>
  <c r="AE37" i="7" s="1"/>
  <c r="T37" i="7" s="1"/>
  <c r="AA37" i="7"/>
  <c r="V37" i="7"/>
  <c r="Z37" i="7" s="1"/>
  <c r="U37" i="7"/>
  <c r="Y37" i="7" s="1"/>
  <c r="AB37" i="7" s="1"/>
  <c r="AC37" i="7" s="1"/>
  <c r="W37" i="7" s="1"/>
  <c r="X37" i="7" s="1"/>
  <c r="AD36" i="7"/>
  <c r="AE36" i="7" s="1"/>
  <c r="T36" i="7" s="1"/>
  <c r="AA36" i="7"/>
  <c r="V36" i="7"/>
  <c r="U36" i="7"/>
  <c r="AD35" i="7"/>
  <c r="AE35" i="7" s="1"/>
  <c r="T35" i="7" s="1"/>
  <c r="AA35" i="7"/>
  <c r="V35" i="7"/>
  <c r="Z35" i="7" s="1"/>
  <c r="U35" i="7"/>
  <c r="Y35" i="7" s="1"/>
  <c r="AB35" i="7" s="1"/>
  <c r="AC35" i="7" s="1"/>
  <c r="W35" i="7" s="1"/>
  <c r="X35" i="7" s="1"/>
  <c r="AD34" i="7"/>
  <c r="AE34" i="7" s="1"/>
  <c r="T34" i="7" s="1"/>
  <c r="AA34" i="7"/>
  <c r="V34" i="7"/>
  <c r="U34" i="7"/>
  <c r="AD33" i="7"/>
  <c r="AE33" i="7" s="1"/>
  <c r="T33" i="7" s="1"/>
  <c r="AA33" i="7"/>
  <c r="V33" i="7"/>
  <c r="Z33" i="7" s="1"/>
  <c r="U33" i="7"/>
  <c r="Y33" i="7" s="1"/>
  <c r="AB33" i="7" s="1"/>
  <c r="AC33" i="7" s="1"/>
  <c r="W33" i="7" s="1"/>
  <c r="X33" i="7" s="1"/>
  <c r="AD32" i="7"/>
  <c r="AE32" i="7" s="1"/>
  <c r="T32" i="7" s="1"/>
  <c r="AA32" i="7"/>
  <c r="V32" i="7"/>
  <c r="U32" i="7"/>
  <c r="AD31" i="7"/>
  <c r="AE31" i="7" s="1"/>
  <c r="T31" i="7" s="1"/>
  <c r="AA31" i="7"/>
  <c r="V31" i="7"/>
  <c r="Z31" i="7" s="1"/>
  <c r="U31" i="7"/>
  <c r="Y31" i="7" s="1"/>
  <c r="AB31" i="7" s="1"/>
  <c r="AC31" i="7" s="1"/>
  <c r="W31" i="7" s="1"/>
  <c r="X31" i="7" s="1"/>
  <c r="AD30" i="7"/>
  <c r="AE30" i="7" s="1"/>
  <c r="T30" i="7" s="1"/>
  <c r="AA30" i="7"/>
  <c r="V30" i="7"/>
  <c r="U30" i="7"/>
  <c r="AD29" i="7"/>
  <c r="AE29" i="7" s="1"/>
  <c r="T29" i="7" s="1"/>
  <c r="U29" i="7" s="1"/>
  <c r="Y29" i="7" s="1"/>
  <c r="AA29" i="7"/>
  <c r="V29" i="7"/>
  <c r="Z29" i="7" s="1"/>
  <c r="AD28" i="7"/>
  <c r="AE28" i="7" s="1"/>
  <c r="T28" i="7" s="1"/>
  <c r="U28" i="7" s="1"/>
  <c r="Y28" i="7" s="1"/>
  <c r="AA28" i="7"/>
  <c r="V28" i="7"/>
  <c r="Z28" i="7" s="1"/>
  <c r="AB28" i="7" s="1"/>
  <c r="AD27" i="7"/>
  <c r="AE27" i="7" s="1"/>
  <c r="T27" i="7" s="1"/>
  <c r="U27" i="7" s="1"/>
  <c r="Y27" i="7" s="1"/>
  <c r="AA27" i="7"/>
  <c r="V27" i="7"/>
  <c r="Z27" i="7" s="1"/>
  <c r="AD26" i="7"/>
  <c r="AE26" i="7" s="1"/>
  <c r="T26" i="7" s="1"/>
  <c r="U26" i="7" s="1"/>
  <c r="Y26" i="7" s="1"/>
  <c r="AA26" i="7"/>
  <c r="V26" i="7"/>
  <c r="Z26" i="7" s="1"/>
  <c r="AD25" i="7"/>
  <c r="AE25" i="7" s="1"/>
  <c r="T25" i="7" s="1"/>
  <c r="U25" i="7" s="1"/>
  <c r="Y25" i="7" s="1"/>
  <c r="AA25" i="7"/>
  <c r="V25" i="7"/>
  <c r="Z25" i="7" s="1"/>
  <c r="AD24" i="7"/>
  <c r="AE24" i="7" s="1"/>
  <c r="T24" i="7" s="1"/>
  <c r="U24" i="7" s="1"/>
  <c r="Y24" i="7" s="1"/>
  <c r="AA24" i="7"/>
  <c r="V24" i="7"/>
  <c r="Z24" i="7" s="1"/>
  <c r="AD23" i="7"/>
  <c r="AE23" i="7" s="1"/>
  <c r="T23" i="7" s="1"/>
  <c r="U23" i="7" s="1"/>
  <c r="Y23" i="7" s="1"/>
  <c r="AB23" i="7" s="1"/>
  <c r="AA23" i="7"/>
  <c r="V23" i="7"/>
  <c r="Z23" i="7" s="1"/>
  <c r="AD22" i="7"/>
  <c r="AE22" i="7" s="1"/>
  <c r="T22" i="7" s="1"/>
  <c r="U22" i="7" s="1"/>
  <c r="Y22" i="7" s="1"/>
  <c r="AA22" i="7"/>
  <c r="V22" i="7"/>
  <c r="Z22" i="7" s="1"/>
  <c r="AD21" i="7"/>
  <c r="AE21" i="7" s="1"/>
  <c r="T21" i="7" s="1"/>
  <c r="U21" i="7" s="1"/>
  <c r="Y21" i="7" s="1"/>
  <c r="AA21" i="7"/>
  <c r="V21" i="7"/>
  <c r="Z21" i="7" s="1"/>
  <c r="AD20" i="7"/>
  <c r="AE20" i="7" s="1"/>
  <c r="T20" i="7" s="1"/>
  <c r="U20" i="7" s="1"/>
  <c r="Y20" i="7" s="1"/>
  <c r="AA20" i="7"/>
  <c r="V20" i="7"/>
  <c r="Z20" i="7" s="1"/>
  <c r="AD19" i="7"/>
  <c r="AE19" i="7" s="1"/>
  <c r="T19" i="7" s="1"/>
  <c r="U19" i="7" s="1"/>
  <c r="Y19" i="7" s="1"/>
  <c r="AA19" i="7"/>
  <c r="V19" i="7"/>
  <c r="Z19" i="7" s="1"/>
  <c r="AD18" i="7"/>
  <c r="AE18" i="7" s="1"/>
  <c r="T18" i="7" s="1"/>
  <c r="U18" i="7" s="1"/>
  <c r="Y18" i="7" s="1"/>
  <c r="AA18" i="7"/>
  <c r="V18" i="7"/>
  <c r="Z18" i="7" s="1"/>
  <c r="AD17" i="7"/>
  <c r="AE17" i="7" s="1"/>
  <c r="T17" i="7" s="1"/>
  <c r="U17" i="7" s="1"/>
  <c r="Y17" i="7" s="1"/>
  <c r="AB17" i="7" s="1"/>
  <c r="AA17" i="7"/>
  <c r="V17" i="7"/>
  <c r="Z17" i="7" s="1"/>
  <c r="AD16" i="7"/>
  <c r="AE16" i="7" s="1"/>
  <c r="T16" i="7" s="1"/>
  <c r="U16" i="7" s="1"/>
  <c r="Y16" i="7" s="1"/>
  <c r="AA16" i="7"/>
  <c r="V16" i="7"/>
  <c r="Z16" i="7" s="1"/>
  <c r="AD15" i="7"/>
  <c r="AE15" i="7" s="1"/>
  <c r="T15" i="7" s="1"/>
  <c r="U15" i="7" s="1"/>
  <c r="Y15" i="7" s="1"/>
  <c r="AA15" i="7"/>
  <c r="V15" i="7"/>
  <c r="Z15" i="7" s="1"/>
  <c r="AD14" i="7"/>
  <c r="AE14" i="7" s="1"/>
  <c r="T14" i="7" s="1"/>
  <c r="U14" i="7" s="1"/>
  <c r="Y14" i="7" s="1"/>
  <c r="AA14" i="7"/>
  <c r="V14" i="7"/>
  <c r="Z14" i="7" s="1"/>
  <c r="AD13" i="7"/>
  <c r="AE13" i="7" s="1"/>
  <c r="T13" i="7" s="1"/>
  <c r="U13" i="7" s="1"/>
  <c r="Y13" i="7" s="1"/>
  <c r="AA13" i="7"/>
  <c r="V13" i="7"/>
  <c r="Z13" i="7" s="1"/>
  <c r="AD12" i="7"/>
  <c r="AE12" i="7" s="1"/>
  <c r="T12" i="7" s="1"/>
  <c r="U12" i="7" s="1"/>
  <c r="Y12" i="7" s="1"/>
  <c r="AA12" i="7"/>
  <c r="V12" i="7"/>
  <c r="Z12" i="7" s="1"/>
  <c r="AD11" i="7"/>
  <c r="AE11" i="7" s="1"/>
  <c r="T11" i="7" s="1"/>
  <c r="U11" i="7" s="1"/>
  <c r="Y11" i="7" s="1"/>
  <c r="AB11" i="7" s="1"/>
  <c r="AA11" i="7"/>
  <c r="V11" i="7"/>
  <c r="Z11" i="7" s="1"/>
  <c r="AD10" i="7"/>
  <c r="AE10" i="7" s="1"/>
  <c r="T10" i="7" s="1"/>
  <c r="U10" i="7" s="1"/>
  <c r="Y10" i="7" s="1"/>
  <c r="AB10" i="7" s="1"/>
  <c r="AA10" i="7"/>
  <c r="V10" i="7"/>
  <c r="Z10" i="7" s="1"/>
  <c r="Z48" i="7" l="1"/>
  <c r="Y46" i="7"/>
  <c r="AB46" i="7" s="1"/>
  <c r="AC46" i="7" s="1"/>
  <c r="W46" i="7" s="1"/>
  <c r="X46" i="7" s="1"/>
  <c r="Z44" i="7"/>
  <c r="Y44" i="7"/>
  <c r="AB44" i="7" s="1"/>
  <c r="AC44" i="7" s="1"/>
  <c r="W44" i="7" s="1"/>
  <c r="X44" i="7" s="1"/>
  <c r="AB24" i="7"/>
  <c r="Z42" i="7"/>
  <c r="Y42" i="7"/>
  <c r="AB42" i="7" s="1"/>
  <c r="AC42" i="7" s="1"/>
  <c r="W42" i="7" s="1"/>
  <c r="X42" i="7" s="1"/>
  <c r="Z40" i="7"/>
  <c r="Y40" i="7"/>
  <c r="AB40" i="7" s="1"/>
  <c r="AC40" i="7" s="1"/>
  <c r="W40" i="7" s="1"/>
  <c r="X40" i="7" s="1"/>
  <c r="Z32" i="7"/>
  <c r="Y32" i="7"/>
  <c r="AB32" i="7" s="1"/>
  <c r="AC32" i="7" s="1"/>
  <c r="W32" i="7" s="1"/>
  <c r="X32" i="7" s="1"/>
  <c r="Z36" i="7"/>
  <c r="Y36" i="7"/>
  <c r="AB36" i="7" s="1"/>
  <c r="AC36" i="7" s="1"/>
  <c r="W36" i="7" s="1"/>
  <c r="X36" i="7" s="1"/>
  <c r="Z34" i="7"/>
  <c r="Y34" i="7"/>
  <c r="AB34" i="7" s="1"/>
  <c r="AC34" i="7" s="1"/>
  <c r="W34" i="7" s="1"/>
  <c r="X34" i="7" s="1"/>
  <c r="AB12" i="7"/>
  <c r="Z30" i="7"/>
  <c r="Y30" i="7"/>
  <c r="AB30" i="7" s="1"/>
  <c r="AC30" i="7" s="1"/>
  <c r="W30" i="7" s="1"/>
  <c r="X30" i="7" s="1"/>
  <c r="AB29" i="7"/>
  <c r="AB19" i="7"/>
  <c r="AB18" i="7"/>
  <c r="Y48" i="7"/>
  <c r="AB48" i="7" s="1"/>
  <c r="AC48" i="7" s="1"/>
  <c r="W48" i="7" s="1"/>
  <c r="X48" i="7" s="1"/>
  <c r="Z46" i="7"/>
  <c r="Z38" i="7"/>
  <c r="Y38" i="7"/>
  <c r="AB38" i="7" s="1"/>
  <c r="AC38" i="7" s="1"/>
  <c r="W38" i="7" s="1"/>
  <c r="X38" i="7" s="1"/>
  <c r="AB26" i="7"/>
  <c r="AB22" i="7"/>
  <c r="AB16" i="7"/>
  <c r="AB21" i="7"/>
  <c r="AB14" i="7"/>
  <c r="AC29" i="7"/>
  <c r="W29" i="7" s="1"/>
  <c r="X29" i="7" s="1"/>
  <c r="AB13" i="7"/>
  <c r="AB15" i="7"/>
  <c r="AC15" i="7" s="1"/>
  <c r="W15" i="7" s="1"/>
  <c r="X15" i="7" s="1"/>
  <c r="AB20" i="7"/>
  <c r="AB27" i="7"/>
  <c r="AB25" i="7"/>
  <c r="AC13" i="7" l="1"/>
  <c r="W13" i="7" s="1"/>
  <c r="X13" i="7" s="1"/>
  <c r="AC23" i="7"/>
  <c r="W23" i="7" s="1"/>
  <c r="X23" i="7" s="1"/>
  <c r="AC11" i="7"/>
  <c r="W11" i="7" s="1"/>
  <c r="X11" i="7" s="1"/>
  <c r="AC10" i="7"/>
  <c r="W10" i="7" s="1"/>
  <c r="X10" i="7" s="1"/>
  <c r="AC17" i="7"/>
  <c r="W17" i="7" s="1"/>
  <c r="X17" i="7" s="1"/>
  <c r="AC19" i="7"/>
  <c r="W19" i="7" s="1"/>
  <c r="X19" i="7" s="1"/>
  <c r="AC21" i="7"/>
  <c r="W21" i="7" s="1"/>
  <c r="X21" i="7" s="1"/>
  <c r="AC22" i="7"/>
  <c r="W22" i="7" s="1"/>
  <c r="X22" i="7" s="1"/>
  <c r="AC12" i="7"/>
  <c r="W12" i="7" s="1"/>
  <c r="X12" i="7" s="1"/>
  <c r="AC25" i="7"/>
  <c r="W25" i="7" s="1"/>
  <c r="X25" i="7" s="1"/>
  <c r="AC24" i="7"/>
  <c r="W24" i="7" s="1"/>
  <c r="X24" i="7" s="1"/>
  <c r="AC27" i="7"/>
  <c r="W27" i="7" s="1"/>
  <c r="X27" i="7" s="1"/>
  <c r="AC14" i="7"/>
  <c r="W14" i="7" s="1"/>
  <c r="X14" i="7" s="1"/>
  <c r="AC28" i="7"/>
  <c r="W28" i="7" s="1"/>
  <c r="X28" i="7" s="1"/>
  <c r="AC18" i="7"/>
  <c r="W18" i="7" s="1"/>
  <c r="X18" i="7" s="1"/>
  <c r="AC26" i="7"/>
  <c r="W26" i="7" s="1"/>
  <c r="X26" i="7" s="1"/>
  <c r="AC20" i="7"/>
  <c r="W20" i="7" s="1"/>
  <c r="X20" i="7" s="1"/>
  <c r="AC16" i="7"/>
  <c r="W16" i="7" s="1"/>
  <c r="X16" i="7" s="1"/>
  <c r="H159" i="6" l="1"/>
  <c r="G159" i="6"/>
  <c r="F159" i="6"/>
  <c r="E159" i="6"/>
  <c r="D159" i="6"/>
  <c r="C159" i="6"/>
  <c r="B159" i="6"/>
  <c r="A159" i="6"/>
  <c r="H158" i="6"/>
  <c r="G158" i="6"/>
  <c r="F158" i="6"/>
  <c r="E158" i="6"/>
  <c r="D158" i="6"/>
  <c r="C158" i="6"/>
  <c r="B158" i="6"/>
  <c r="A158" i="6"/>
  <c r="H157" i="6"/>
  <c r="G157" i="6"/>
  <c r="F157" i="6"/>
  <c r="E157" i="6"/>
  <c r="D157" i="6"/>
  <c r="C157" i="6"/>
  <c r="B157" i="6"/>
  <c r="A157" i="6"/>
  <c r="H156" i="6"/>
  <c r="G156" i="6"/>
  <c r="F156" i="6"/>
  <c r="E156" i="6"/>
  <c r="D156" i="6"/>
  <c r="C156" i="6"/>
  <c r="B156" i="6"/>
  <c r="A156" i="6"/>
  <c r="H155" i="6"/>
  <c r="G155" i="6"/>
  <c r="F155" i="6"/>
  <c r="E155" i="6"/>
  <c r="D155" i="6"/>
  <c r="C155" i="6"/>
  <c r="B155" i="6"/>
  <c r="A155" i="6"/>
  <c r="H154" i="6"/>
  <c r="G154" i="6"/>
  <c r="F154" i="6"/>
  <c r="E154" i="6"/>
  <c r="D154" i="6"/>
  <c r="C154" i="6"/>
  <c r="B154" i="6"/>
  <c r="A154" i="6"/>
  <c r="H153" i="6"/>
  <c r="G153" i="6"/>
  <c r="F153" i="6"/>
  <c r="E153" i="6"/>
  <c r="D153" i="6"/>
  <c r="C153" i="6"/>
  <c r="B153" i="6"/>
  <c r="A153" i="6"/>
  <c r="H152" i="6"/>
  <c r="G152" i="6"/>
  <c r="F152" i="6"/>
  <c r="E152" i="6"/>
  <c r="D152" i="6"/>
  <c r="C152" i="6"/>
  <c r="B152" i="6"/>
  <c r="A152" i="6"/>
  <c r="H151" i="6"/>
  <c r="G151" i="6"/>
  <c r="F151" i="6"/>
  <c r="E151" i="6"/>
  <c r="D151" i="6"/>
  <c r="C151" i="6"/>
  <c r="B151" i="6"/>
  <c r="A151" i="6"/>
  <c r="H150" i="6"/>
  <c r="G150" i="6"/>
  <c r="F150" i="6"/>
  <c r="E150" i="6"/>
  <c r="D150" i="6"/>
  <c r="C150" i="6"/>
  <c r="B150" i="6"/>
  <c r="A150" i="6"/>
  <c r="H149" i="6"/>
  <c r="G149" i="6"/>
  <c r="F149" i="6"/>
  <c r="E149" i="6"/>
  <c r="D149" i="6"/>
  <c r="C149" i="6"/>
  <c r="B149" i="6"/>
  <c r="A149" i="6"/>
  <c r="H148" i="6"/>
  <c r="G148" i="6"/>
  <c r="F148" i="6"/>
  <c r="E148" i="6"/>
  <c r="D148" i="6"/>
  <c r="C148" i="6"/>
  <c r="B148" i="6"/>
  <c r="A148" i="6"/>
  <c r="H147" i="6"/>
  <c r="G147" i="6"/>
  <c r="F147" i="6"/>
  <c r="E147" i="6"/>
  <c r="D147" i="6"/>
  <c r="C147" i="6"/>
  <c r="B147" i="6"/>
  <c r="A147" i="6"/>
  <c r="H146" i="6"/>
  <c r="G146" i="6"/>
  <c r="F146" i="6"/>
  <c r="E146" i="6"/>
  <c r="D146" i="6"/>
  <c r="C146" i="6"/>
  <c r="B146" i="6"/>
  <c r="A146" i="6"/>
  <c r="H145" i="6"/>
  <c r="G145" i="6"/>
  <c r="F145" i="6"/>
  <c r="E145" i="6"/>
  <c r="D145" i="6"/>
  <c r="C145" i="6"/>
  <c r="B145" i="6"/>
  <c r="A145" i="6"/>
  <c r="H144" i="6"/>
  <c r="G144" i="6"/>
  <c r="F144" i="6"/>
  <c r="E144" i="6"/>
  <c r="D144" i="6"/>
  <c r="C144" i="6"/>
  <c r="B144" i="6"/>
  <c r="A144" i="6"/>
  <c r="H143" i="6"/>
  <c r="G143" i="6"/>
  <c r="F143" i="6"/>
  <c r="E143" i="6"/>
  <c r="D143" i="6"/>
  <c r="C143" i="6"/>
  <c r="B143" i="6"/>
  <c r="A143" i="6"/>
  <c r="H142" i="6"/>
  <c r="G142" i="6"/>
  <c r="F142" i="6"/>
  <c r="E142" i="6"/>
  <c r="D142" i="6"/>
  <c r="C142" i="6"/>
  <c r="B142" i="6"/>
  <c r="A142" i="6"/>
  <c r="H141" i="6"/>
  <c r="A141" i="6" s="1"/>
  <c r="G141" i="6"/>
  <c r="F141" i="6"/>
  <c r="E141" i="6"/>
  <c r="D141" i="6"/>
  <c r="C141" i="6"/>
  <c r="B141" i="6"/>
  <c r="H140" i="6"/>
  <c r="G140" i="6"/>
  <c r="F140" i="6"/>
  <c r="E140" i="6"/>
  <c r="D140" i="6"/>
  <c r="C140" i="6"/>
  <c r="B140" i="6"/>
  <c r="A140" i="6"/>
  <c r="H139" i="6"/>
  <c r="G139" i="6"/>
  <c r="F139" i="6"/>
  <c r="E139" i="6"/>
  <c r="D139" i="6"/>
  <c r="C139" i="6"/>
  <c r="B139" i="6"/>
  <c r="A139" i="6"/>
  <c r="H138" i="6"/>
  <c r="G138" i="6"/>
  <c r="F138" i="6"/>
  <c r="E138" i="6"/>
  <c r="D138" i="6"/>
  <c r="C138" i="6"/>
  <c r="B138" i="6"/>
  <c r="A138" i="6"/>
  <c r="H137" i="6"/>
  <c r="G137" i="6"/>
  <c r="F137" i="6"/>
  <c r="E137" i="6"/>
  <c r="D137" i="6"/>
  <c r="C137" i="6"/>
  <c r="B137" i="6"/>
  <c r="A137" i="6"/>
  <c r="H136" i="6"/>
  <c r="G136" i="6"/>
  <c r="F136" i="6"/>
  <c r="E136" i="6"/>
  <c r="D136" i="6"/>
  <c r="C136" i="6"/>
  <c r="B136" i="6"/>
  <c r="A136" i="6"/>
  <c r="H135" i="6"/>
  <c r="G135" i="6"/>
  <c r="F135" i="6"/>
  <c r="E135" i="6"/>
  <c r="D135" i="6"/>
  <c r="C135" i="6"/>
  <c r="B135" i="6"/>
  <c r="A135" i="6"/>
  <c r="H134" i="6"/>
  <c r="G134" i="6"/>
  <c r="F134" i="6"/>
  <c r="E134" i="6"/>
  <c r="D134" i="6"/>
  <c r="C134" i="6"/>
  <c r="B134" i="6"/>
  <c r="A134" i="6"/>
  <c r="H133" i="6"/>
  <c r="G133" i="6"/>
  <c r="F133" i="6"/>
  <c r="E133" i="6"/>
  <c r="D133" i="6"/>
  <c r="C133" i="6"/>
  <c r="B133" i="6"/>
  <c r="A133" i="6"/>
  <c r="H132" i="6"/>
  <c r="G132" i="6"/>
  <c r="F132" i="6"/>
  <c r="E132" i="6"/>
  <c r="D132" i="6"/>
  <c r="C132" i="6"/>
  <c r="B132" i="6"/>
  <c r="A132" i="6"/>
  <c r="H131" i="6"/>
  <c r="G131" i="6"/>
  <c r="F131" i="6"/>
  <c r="E131" i="6"/>
  <c r="D131" i="6"/>
  <c r="C131" i="6"/>
  <c r="B131" i="6"/>
  <c r="A131" i="6"/>
  <c r="H130" i="6"/>
  <c r="G130" i="6"/>
  <c r="F130" i="6"/>
  <c r="E130" i="6"/>
  <c r="D130" i="6"/>
  <c r="C130" i="6"/>
  <c r="B130" i="6"/>
  <c r="A130" i="6"/>
  <c r="H129" i="6"/>
  <c r="G129" i="6"/>
  <c r="F129" i="6"/>
  <c r="E129" i="6"/>
  <c r="D129" i="6"/>
  <c r="C129" i="6"/>
  <c r="B129" i="6"/>
  <c r="A129" i="6"/>
  <c r="H128" i="6"/>
  <c r="G128" i="6"/>
  <c r="F128" i="6"/>
  <c r="E128" i="6"/>
  <c r="D128" i="6"/>
  <c r="C128" i="6"/>
  <c r="B128" i="6"/>
  <c r="A128" i="6"/>
  <c r="H127" i="6"/>
  <c r="G127" i="6"/>
  <c r="F127" i="6"/>
  <c r="E127" i="6"/>
  <c r="D127" i="6"/>
  <c r="C127" i="6"/>
  <c r="B127" i="6"/>
  <c r="A127" i="6"/>
  <c r="H126" i="6"/>
  <c r="G126" i="6"/>
  <c r="F126" i="6"/>
  <c r="E126" i="6"/>
  <c r="D126" i="6"/>
  <c r="C126" i="6"/>
  <c r="B126" i="6"/>
  <c r="A126" i="6"/>
  <c r="H125" i="6"/>
  <c r="G125" i="6"/>
  <c r="F125" i="6"/>
  <c r="E125" i="6"/>
  <c r="D125" i="6"/>
  <c r="C125" i="6"/>
  <c r="B125" i="6"/>
  <c r="A125" i="6"/>
  <c r="H124" i="6"/>
  <c r="G124" i="6"/>
  <c r="F124" i="6"/>
  <c r="E124" i="6"/>
  <c r="D124" i="6"/>
  <c r="C124" i="6"/>
  <c r="B124" i="6"/>
  <c r="A124" i="6"/>
  <c r="H123" i="6"/>
  <c r="G123" i="6"/>
  <c r="F123" i="6"/>
  <c r="E123" i="6"/>
  <c r="D123" i="6"/>
  <c r="C123" i="6"/>
  <c r="B123" i="6"/>
  <c r="A123" i="6"/>
  <c r="H122" i="6"/>
  <c r="A122" i="6" s="1"/>
  <c r="G122" i="6"/>
  <c r="F122" i="6"/>
  <c r="E122" i="6"/>
  <c r="D122" i="6"/>
  <c r="C122" i="6"/>
  <c r="B122" i="6"/>
  <c r="H121" i="6"/>
  <c r="G121" i="6"/>
  <c r="F121" i="6"/>
  <c r="E121" i="6"/>
  <c r="D121" i="6"/>
  <c r="C121" i="6"/>
  <c r="B121" i="6"/>
  <c r="A121" i="6"/>
  <c r="H120" i="6"/>
  <c r="G120" i="6"/>
  <c r="F120" i="6"/>
  <c r="E120" i="6"/>
  <c r="D120" i="6"/>
  <c r="C120" i="6"/>
  <c r="B120" i="6"/>
  <c r="A120" i="6"/>
  <c r="H119" i="6"/>
  <c r="G119" i="6"/>
  <c r="F119" i="6"/>
  <c r="E119" i="6"/>
  <c r="D119" i="6"/>
  <c r="C119" i="6"/>
  <c r="B119" i="6"/>
  <c r="A119" i="6"/>
  <c r="H118" i="6"/>
  <c r="G118" i="6"/>
  <c r="F118" i="6"/>
  <c r="E118" i="6"/>
  <c r="D118" i="6"/>
  <c r="C118" i="6"/>
  <c r="B118" i="6"/>
  <c r="A118" i="6"/>
  <c r="H117" i="6"/>
  <c r="G117" i="6"/>
  <c r="F117" i="6"/>
  <c r="E117" i="6"/>
  <c r="D117" i="6"/>
  <c r="C117" i="6"/>
  <c r="B117" i="6"/>
  <c r="A117" i="6"/>
  <c r="H116" i="6"/>
  <c r="G116" i="6"/>
  <c r="F116" i="6"/>
  <c r="E116" i="6"/>
  <c r="D116" i="6"/>
  <c r="C116" i="6"/>
  <c r="B116" i="6"/>
  <c r="A116" i="6"/>
  <c r="H115" i="6"/>
  <c r="G115" i="6"/>
  <c r="F115" i="6"/>
  <c r="E115" i="6"/>
  <c r="D115" i="6"/>
  <c r="C115" i="6"/>
  <c r="B115" i="6"/>
  <c r="A115" i="6"/>
  <c r="H114" i="6"/>
  <c r="G114" i="6"/>
  <c r="F114" i="6"/>
  <c r="E114" i="6"/>
  <c r="D114" i="6"/>
  <c r="C114" i="6"/>
  <c r="B114" i="6"/>
  <c r="A114" i="6"/>
  <c r="H113" i="6"/>
  <c r="G113" i="6"/>
  <c r="F113" i="6"/>
  <c r="E113" i="6"/>
  <c r="D113" i="6"/>
  <c r="C113" i="6"/>
  <c r="B113" i="6"/>
  <c r="A113" i="6"/>
  <c r="H112" i="6"/>
  <c r="G112" i="6"/>
  <c r="F112" i="6"/>
  <c r="E112" i="6"/>
  <c r="D112" i="6"/>
  <c r="C112" i="6"/>
  <c r="B112" i="6"/>
  <c r="A112" i="6"/>
  <c r="H111" i="6"/>
  <c r="G111" i="6"/>
  <c r="F111" i="6"/>
  <c r="E111" i="6"/>
  <c r="D111" i="6"/>
  <c r="C111" i="6"/>
  <c r="B111" i="6"/>
  <c r="A111" i="6"/>
  <c r="H110" i="6"/>
  <c r="G110" i="6"/>
  <c r="F110" i="6"/>
  <c r="E110" i="6"/>
  <c r="D110" i="6"/>
  <c r="C110" i="6"/>
  <c r="B110" i="6"/>
  <c r="A110" i="6"/>
  <c r="H109" i="6"/>
  <c r="G109" i="6"/>
  <c r="F109" i="6"/>
  <c r="E109" i="6"/>
  <c r="D109" i="6"/>
  <c r="C109" i="6"/>
  <c r="B109" i="6"/>
  <c r="A109" i="6"/>
  <c r="H108" i="6"/>
  <c r="G108" i="6"/>
  <c r="F108" i="6"/>
  <c r="E108" i="6"/>
  <c r="D108" i="6"/>
  <c r="C108" i="6"/>
  <c r="B108" i="6"/>
  <c r="A108" i="6"/>
  <c r="H107" i="6"/>
  <c r="G107" i="6"/>
  <c r="F107" i="6"/>
  <c r="E107" i="6"/>
  <c r="D107" i="6"/>
  <c r="C107" i="6"/>
  <c r="B107" i="6"/>
  <c r="A107" i="6"/>
  <c r="H106" i="6"/>
  <c r="G106" i="6"/>
  <c r="F106" i="6"/>
  <c r="E106" i="6"/>
  <c r="D106" i="6"/>
  <c r="C106" i="6"/>
  <c r="B106" i="6"/>
  <c r="A106" i="6"/>
  <c r="H105" i="6"/>
  <c r="G105" i="6"/>
  <c r="F105" i="6"/>
  <c r="E105" i="6"/>
  <c r="D105" i="6"/>
  <c r="C105" i="6"/>
  <c r="B105" i="6"/>
  <c r="A105" i="6"/>
  <c r="H104" i="6"/>
  <c r="G104" i="6"/>
  <c r="F104" i="6"/>
  <c r="E104" i="6"/>
  <c r="D104" i="6"/>
  <c r="C104" i="6"/>
  <c r="B104" i="6"/>
  <c r="A104" i="6"/>
  <c r="H103" i="6"/>
  <c r="A103" i="6" s="1"/>
  <c r="G103" i="6"/>
  <c r="F103" i="6"/>
  <c r="E103" i="6"/>
  <c r="D103" i="6"/>
  <c r="C103" i="6"/>
  <c r="B103" i="6"/>
  <c r="H102" i="6"/>
  <c r="G102" i="6"/>
  <c r="F102" i="6"/>
  <c r="E102" i="6"/>
  <c r="D102" i="6"/>
  <c r="C102" i="6"/>
  <c r="B102" i="6"/>
  <c r="A102" i="6"/>
  <c r="H101" i="6"/>
  <c r="G101" i="6"/>
  <c r="F101" i="6"/>
  <c r="E101" i="6"/>
  <c r="D101" i="6"/>
  <c r="C101" i="6"/>
  <c r="B101" i="6"/>
  <c r="A101" i="6"/>
  <c r="H100" i="6"/>
  <c r="G100" i="6"/>
  <c r="F100" i="6"/>
  <c r="E100" i="6"/>
  <c r="D100" i="6"/>
  <c r="C100" i="6"/>
  <c r="B100" i="6"/>
  <c r="A100" i="6"/>
  <c r="H99" i="6"/>
  <c r="G99" i="6"/>
  <c r="F99" i="6"/>
  <c r="E99" i="6"/>
  <c r="D99" i="6"/>
  <c r="C99" i="6"/>
  <c r="B99" i="6"/>
  <c r="A99" i="6"/>
  <c r="H98" i="6"/>
  <c r="G98" i="6"/>
  <c r="F98" i="6"/>
  <c r="E98" i="6"/>
  <c r="D98" i="6"/>
  <c r="C98" i="6"/>
  <c r="B98" i="6"/>
  <c r="A98" i="6"/>
  <c r="H97" i="6"/>
  <c r="G97" i="6"/>
  <c r="F97" i="6"/>
  <c r="E97" i="6"/>
  <c r="D97" i="6"/>
  <c r="C97" i="6"/>
  <c r="B97" i="6"/>
  <c r="A97" i="6"/>
  <c r="H96" i="6"/>
  <c r="G96" i="6"/>
  <c r="F96" i="6"/>
  <c r="E96" i="6"/>
  <c r="D96" i="6"/>
  <c r="C96" i="6"/>
  <c r="B96" i="6"/>
  <c r="A96" i="6"/>
  <c r="H95" i="6"/>
  <c r="G95" i="6"/>
  <c r="F95" i="6"/>
  <c r="E95" i="6"/>
  <c r="D95" i="6"/>
  <c r="C95" i="6"/>
  <c r="B95" i="6"/>
  <c r="A95" i="6"/>
  <c r="H94" i="6"/>
  <c r="G94" i="6"/>
  <c r="F94" i="6"/>
  <c r="E94" i="6"/>
  <c r="D94" i="6"/>
  <c r="C94" i="6"/>
  <c r="B94" i="6"/>
  <c r="A94" i="6"/>
  <c r="H93" i="6"/>
  <c r="G93" i="6"/>
  <c r="F93" i="6"/>
  <c r="E93" i="6"/>
  <c r="D93" i="6"/>
  <c r="C93" i="6"/>
  <c r="B93" i="6"/>
  <c r="A93" i="6"/>
  <c r="H92" i="6"/>
  <c r="G92" i="6"/>
  <c r="F92" i="6"/>
  <c r="E92" i="6"/>
  <c r="D92" i="6"/>
  <c r="C92" i="6"/>
  <c r="B92" i="6"/>
  <c r="A92" i="6"/>
  <c r="H91" i="6"/>
  <c r="G91" i="6"/>
  <c r="F91" i="6"/>
  <c r="E91" i="6"/>
  <c r="D91" i="6"/>
  <c r="C91" i="6"/>
  <c r="B91" i="6"/>
  <c r="A91" i="6"/>
  <c r="H90" i="6"/>
  <c r="G90" i="6"/>
  <c r="F90" i="6"/>
  <c r="E90" i="6"/>
  <c r="D90" i="6"/>
  <c r="C90" i="6"/>
  <c r="B90" i="6"/>
  <c r="A90" i="6"/>
  <c r="H89" i="6"/>
  <c r="G89" i="6"/>
  <c r="F89" i="6"/>
  <c r="E89" i="6"/>
  <c r="D89" i="6"/>
  <c r="C89" i="6"/>
  <c r="B89" i="6"/>
  <c r="A89" i="6"/>
  <c r="H88" i="6"/>
  <c r="A88" i="6" s="1"/>
  <c r="G88" i="6"/>
  <c r="F88" i="6"/>
  <c r="E88" i="6"/>
  <c r="D88" i="6"/>
  <c r="C88" i="6"/>
  <c r="B88" i="6"/>
  <c r="H87" i="6"/>
  <c r="A87" i="6" s="1"/>
  <c r="G87" i="6"/>
  <c r="F87" i="6"/>
  <c r="E87" i="6"/>
  <c r="D87" i="6"/>
  <c r="C87" i="6"/>
  <c r="B87" i="6"/>
  <c r="H86" i="6"/>
  <c r="A86" i="6" s="1"/>
  <c r="G86" i="6"/>
  <c r="F86" i="6"/>
  <c r="E86" i="6"/>
  <c r="D86" i="6"/>
  <c r="C86" i="6"/>
  <c r="B86" i="6"/>
  <c r="H85" i="6"/>
  <c r="A85" i="6" s="1"/>
  <c r="G85" i="6"/>
  <c r="F85" i="6"/>
  <c r="E85" i="6"/>
  <c r="D85" i="6"/>
  <c r="C85" i="6"/>
  <c r="B85" i="6"/>
  <c r="H84" i="6"/>
  <c r="A84" i="6" s="1"/>
  <c r="G84" i="6"/>
  <c r="F84" i="6"/>
  <c r="E84" i="6"/>
  <c r="D84" i="6"/>
  <c r="C84" i="6"/>
  <c r="B84" i="6"/>
  <c r="H83" i="6"/>
  <c r="G83" i="6"/>
  <c r="F83" i="6"/>
  <c r="E83" i="6"/>
  <c r="D83" i="6"/>
  <c r="C83" i="6"/>
  <c r="B83" i="6"/>
  <c r="A83" i="6"/>
  <c r="H82" i="6"/>
  <c r="A82" i="6" s="1"/>
  <c r="G82" i="6"/>
  <c r="F82" i="6"/>
  <c r="E82" i="6"/>
  <c r="D82" i="6"/>
  <c r="C82" i="6"/>
  <c r="B82" i="6"/>
  <c r="H81" i="6"/>
  <c r="A81" i="6" s="1"/>
  <c r="G81" i="6"/>
  <c r="F81" i="6"/>
  <c r="E81" i="6"/>
  <c r="D81" i="6"/>
  <c r="C81" i="6"/>
  <c r="B81" i="6"/>
  <c r="H80" i="6"/>
  <c r="A80" i="6" s="1"/>
  <c r="G80" i="6"/>
  <c r="F80" i="6"/>
  <c r="E80" i="6"/>
  <c r="D80" i="6"/>
  <c r="C80" i="6"/>
  <c r="B80" i="6"/>
  <c r="H79" i="6"/>
  <c r="A79" i="6" s="1"/>
  <c r="G79" i="6"/>
  <c r="F79" i="6"/>
  <c r="E79" i="6"/>
  <c r="D79" i="6"/>
  <c r="C79" i="6"/>
  <c r="B79" i="6"/>
  <c r="H78" i="6"/>
  <c r="A78" i="6" s="1"/>
  <c r="G78" i="6"/>
  <c r="F78" i="6"/>
  <c r="E78" i="6"/>
  <c r="D78" i="6"/>
  <c r="C78" i="6"/>
  <c r="B78" i="6"/>
  <c r="H77" i="6"/>
  <c r="A77" i="6" s="1"/>
  <c r="G77" i="6"/>
  <c r="F77" i="6"/>
  <c r="E77" i="6"/>
  <c r="D77" i="6"/>
  <c r="C77" i="6"/>
  <c r="B77" i="6"/>
  <c r="H76" i="6"/>
  <c r="A76" i="6" s="1"/>
  <c r="G76" i="6"/>
  <c r="F76" i="6"/>
  <c r="E76" i="6"/>
  <c r="D76" i="6"/>
  <c r="C76" i="6"/>
  <c r="B76" i="6"/>
  <c r="H75" i="6"/>
  <c r="A75" i="6" s="1"/>
  <c r="G75" i="6"/>
  <c r="F75" i="6"/>
  <c r="E75" i="6"/>
  <c r="D75" i="6"/>
  <c r="C75" i="6"/>
  <c r="B75" i="6"/>
  <c r="H74" i="6"/>
  <c r="A74" i="6" s="1"/>
  <c r="G74" i="6"/>
  <c r="F74" i="6"/>
  <c r="E74" i="6"/>
  <c r="D74" i="6"/>
  <c r="C74" i="6"/>
  <c r="B74" i="6"/>
  <c r="H73" i="6"/>
  <c r="A73" i="6" s="1"/>
  <c r="G73" i="6"/>
  <c r="F73" i="6"/>
  <c r="E73" i="6"/>
  <c r="D73" i="6"/>
  <c r="C73" i="6"/>
  <c r="B73" i="6"/>
  <c r="H72" i="6"/>
  <c r="A72" i="6" s="1"/>
  <c r="G72" i="6"/>
  <c r="F72" i="6"/>
  <c r="E72" i="6"/>
  <c r="D72" i="6"/>
  <c r="C72" i="6"/>
  <c r="B72" i="6"/>
  <c r="H71" i="6"/>
  <c r="A71" i="6" s="1"/>
  <c r="G71" i="6"/>
  <c r="F71" i="6"/>
  <c r="E71" i="6"/>
  <c r="D71" i="6"/>
  <c r="C71" i="6"/>
  <c r="B71" i="6"/>
  <c r="H70" i="6"/>
  <c r="A70" i="6" s="1"/>
  <c r="G70" i="6"/>
  <c r="F70" i="6"/>
  <c r="E70" i="6"/>
  <c r="D70" i="6"/>
  <c r="C70" i="6"/>
  <c r="B70" i="6"/>
  <c r="H69" i="6"/>
  <c r="A69" i="6" s="1"/>
  <c r="G69" i="6"/>
  <c r="F69" i="6"/>
  <c r="E69" i="6"/>
  <c r="D69" i="6"/>
  <c r="C69" i="6"/>
  <c r="B69" i="6"/>
  <c r="H68" i="6"/>
  <c r="A68" i="6" s="1"/>
  <c r="G68" i="6"/>
  <c r="F68" i="6"/>
  <c r="E68" i="6"/>
  <c r="D68" i="6"/>
  <c r="C68" i="6"/>
  <c r="B68" i="6"/>
  <c r="H67" i="6"/>
  <c r="A67" i="6" s="1"/>
  <c r="G67" i="6"/>
  <c r="F67" i="6"/>
  <c r="E67" i="6"/>
  <c r="D67" i="6"/>
  <c r="C67" i="6"/>
  <c r="B67" i="6"/>
  <c r="H66" i="6"/>
  <c r="A66" i="6" s="1"/>
  <c r="G66" i="6"/>
  <c r="F66" i="6"/>
  <c r="E66" i="6"/>
  <c r="D66" i="6"/>
  <c r="C66" i="6"/>
  <c r="B66" i="6"/>
  <c r="H65" i="6"/>
  <c r="A65" i="6" s="1"/>
  <c r="G65" i="6"/>
  <c r="F65" i="6"/>
  <c r="E65" i="6"/>
  <c r="D65" i="6"/>
  <c r="C65" i="6"/>
  <c r="B65" i="6"/>
  <c r="H64" i="6"/>
  <c r="A64" i="6" s="1"/>
  <c r="G64" i="6"/>
  <c r="F64" i="6"/>
  <c r="E64" i="6"/>
  <c r="D64" i="6"/>
  <c r="C64" i="6"/>
  <c r="B64" i="6"/>
  <c r="H63" i="6"/>
  <c r="A63" i="6" s="1"/>
  <c r="G63" i="6"/>
  <c r="F63" i="6"/>
  <c r="E63" i="6"/>
  <c r="D63" i="6"/>
  <c r="C63" i="6"/>
  <c r="B63" i="6"/>
  <c r="H62" i="6"/>
  <c r="A62" i="6" s="1"/>
  <c r="G62" i="6"/>
  <c r="F62" i="6"/>
  <c r="E62" i="6"/>
  <c r="D62" i="6"/>
  <c r="C62" i="6"/>
  <c r="B62" i="6"/>
  <c r="H61" i="6"/>
  <c r="A61" i="6" s="1"/>
  <c r="G61" i="6"/>
  <c r="F61" i="6"/>
  <c r="E61" i="6"/>
  <c r="D61" i="6"/>
  <c r="C61" i="6"/>
  <c r="B61" i="6"/>
  <c r="H60" i="6"/>
  <c r="A60" i="6" s="1"/>
  <c r="G60" i="6"/>
  <c r="F60" i="6"/>
  <c r="E60" i="6"/>
  <c r="D60" i="6"/>
  <c r="C60" i="6"/>
  <c r="B60" i="6"/>
  <c r="H59" i="6"/>
  <c r="A59" i="6" s="1"/>
  <c r="G59" i="6"/>
  <c r="F59" i="6"/>
  <c r="E59" i="6"/>
  <c r="D59" i="6"/>
  <c r="C59" i="6"/>
  <c r="B59" i="6"/>
  <c r="H58" i="6"/>
  <c r="A58" i="6" s="1"/>
  <c r="G58" i="6"/>
  <c r="F58" i="6"/>
  <c r="E58" i="6"/>
  <c r="D58" i="6"/>
  <c r="C58" i="6"/>
  <c r="B58" i="6"/>
  <c r="H57" i="6"/>
  <c r="A57" i="6" s="1"/>
  <c r="G57" i="6"/>
  <c r="F57" i="6"/>
  <c r="E57" i="6"/>
  <c r="D57" i="6"/>
  <c r="C57" i="6"/>
  <c r="B57" i="6"/>
  <c r="H56" i="6"/>
  <c r="A56" i="6" s="1"/>
  <c r="G56" i="6"/>
  <c r="F56" i="6"/>
  <c r="E56" i="6"/>
  <c r="D56" i="6"/>
  <c r="C56" i="6"/>
  <c r="B56" i="6"/>
  <c r="H55" i="6"/>
  <c r="A55" i="6" s="1"/>
  <c r="G55" i="6"/>
  <c r="F55" i="6"/>
  <c r="E55" i="6"/>
  <c r="D55" i="6"/>
  <c r="C55" i="6"/>
  <c r="B55" i="6"/>
  <c r="H54" i="6"/>
  <c r="A54" i="6" s="1"/>
  <c r="G54" i="6"/>
  <c r="F54" i="6"/>
  <c r="E54" i="6"/>
  <c r="D54" i="6"/>
  <c r="C54" i="6"/>
  <c r="B54" i="6"/>
  <c r="H53" i="6"/>
  <c r="A53" i="6" s="1"/>
  <c r="G53" i="6"/>
  <c r="F53" i="6"/>
  <c r="E53" i="6"/>
  <c r="D53" i="6"/>
  <c r="C53" i="6"/>
  <c r="B53" i="6"/>
  <c r="H52" i="6"/>
  <c r="A52" i="6" s="1"/>
  <c r="G52" i="6"/>
  <c r="F52" i="6"/>
  <c r="E52" i="6"/>
  <c r="D52" i="6"/>
  <c r="C52" i="6"/>
  <c r="B52" i="6"/>
  <c r="H51" i="6"/>
  <c r="A51" i="6" s="1"/>
  <c r="G51" i="6"/>
  <c r="F51" i="6"/>
  <c r="E51" i="6"/>
  <c r="D51" i="6"/>
  <c r="C51" i="6"/>
  <c r="B51" i="6"/>
  <c r="H50" i="6"/>
  <c r="A50" i="6" s="1"/>
  <c r="G50" i="6"/>
  <c r="F50" i="6"/>
  <c r="E50" i="6"/>
  <c r="D50" i="6"/>
  <c r="C50" i="6"/>
  <c r="B50" i="6"/>
  <c r="H49" i="6"/>
  <c r="A49" i="6" s="1"/>
  <c r="G49" i="6"/>
  <c r="F49" i="6"/>
  <c r="E49" i="6"/>
  <c r="D49" i="6"/>
  <c r="C49" i="6"/>
  <c r="B49" i="6"/>
  <c r="H48" i="6"/>
  <c r="A48" i="6" s="1"/>
  <c r="G48" i="6"/>
  <c r="F48" i="6"/>
  <c r="E48" i="6"/>
  <c r="D48" i="6"/>
  <c r="C48" i="6"/>
  <c r="B48" i="6"/>
  <c r="H47" i="6"/>
  <c r="A47" i="6" s="1"/>
  <c r="G47" i="6"/>
  <c r="F47" i="6"/>
  <c r="E47" i="6"/>
  <c r="D47" i="6"/>
  <c r="C47" i="6"/>
  <c r="B47" i="6"/>
  <c r="H46" i="6"/>
  <c r="A46" i="6" s="1"/>
  <c r="G46" i="6"/>
  <c r="F46" i="6"/>
  <c r="E46" i="6"/>
  <c r="D46" i="6"/>
  <c r="C46" i="6"/>
  <c r="B46" i="6"/>
  <c r="H45" i="6"/>
  <c r="A45" i="6" s="1"/>
  <c r="G45" i="6"/>
  <c r="F45" i="6"/>
  <c r="E45" i="6"/>
  <c r="D45" i="6"/>
  <c r="C45" i="6"/>
  <c r="B45" i="6"/>
  <c r="H44" i="6"/>
  <c r="A44" i="6" s="1"/>
  <c r="G44" i="6"/>
  <c r="F44" i="6"/>
  <c r="E44" i="6"/>
  <c r="D44" i="6"/>
  <c r="C44" i="6"/>
  <c r="B44" i="6"/>
  <c r="H43" i="6"/>
  <c r="A43" i="6" s="1"/>
  <c r="G43" i="6"/>
  <c r="F43" i="6"/>
  <c r="E43" i="6"/>
  <c r="D43" i="6"/>
  <c r="C43" i="6"/>
  <c r="B43" i="6"/>
  <c r="H42" i="6"/>
  <c r="A42" i="6" s="1"/>
  <c r="G42" i="6"/>
  <c r="F42" i="6"/>
  <c r="E42" i="6"/>
  <c r="D42" i="6"/>
  <c r="C42" i="6"/>
  <c r="B42" i="6"/>
  <c r="H41" i="6"/>
  <c r="A41" i="6" s="1"/>
  <c r="G41" i="6"/>
  <c r="F41" i="6"/>
  <c r="E41" i="6"/>
  <c r="D41" i="6"/>
  <c r="C41" i="6"/>
  <c r="B41" i="6"/>
  <c r="H40" i="6"/>
  <c r="A40" i="6" s="1"/>
  <c r="G40" i="6"/>
  <c r="F40" i="6"/>
  <c r="E40" i="6"/>
  <c r="D40" i="6"/>
  <c r="C40" i="6"/>
  <c r="B40" i="6"/>
  <c r="H39" i="6"/>
  <c r="A39" i="6" s="1"/>
  <c r="G39" i="6"/>
  <c r="F39" i="6"/>
  <c r="E39" i="6"/>
  <c r="D39" i="6"/>
  <c r="C39" i="6"/>
  <c r="B39" i="6"/>
  <c r="H38" i="6"/>
  <c r="A38" i="6" s="1"/>
  <c r="G38" i="6"/>
  <c r="F38" i="6"/>
  <c r="E38" i="6"/>
  <c r="D38" i="6"/>
  <c r="C38" i="6"/>
  <c r="B38" i="6"/>
  <c r="H37" i="6"/>
  <c r="A37" i="6" s="1"/>
  <c r="G37" i="6"/>
  <c r="F37" i="6"/>
  <c r="E37" i="6"/>
  <c r="D37" i="6"/>
  <c r="C37" i="6"/>
  <c r="B37" i="6"/>
  <c r="H36" i="6"/>
  <c r="A36" i="6" s="1"/>
  <c r="G36" i="6"/>
  <c r="F36" i="6"/>
  <c r="E36" i="6"/>
  <c r="D36" i="6"/>
  <c r="C36" i="6"/>
  <c r="B36" i="6"/>
  <c r="H35" i="6"/>
  <c r="A35" i="6" s="1"/>
  <c r="G35" i="6"/>
  <c r="F35" i="6"/>
  <c r="E35" i="6"/>
  <c r="D35" i="6"/>
  <c r="C35" i="6"/>
  <c r="B35" i="6"/>
  <c r="H34" i="6"/>
  <c r="A34" i="6" s="1"/>
  <c r="G34" i="6"/>
  <c r="F34" i="6"/>
  <c r="E34" i="6"/>
  <c r="D34" i="6"/>
  <c r="C34" i="6"/>
  <c r="B34" i="6"/>
  <c r="H33" i="6"/>
  <c r="A33" i="6" s="1"/>
  <c r="G33" i="6"/>
  <c r="F33" i="6"/>
  <c r="E33" i="6"/>
  <c r="D33" i="6"/>
  <c r="C33" i="6"/>
  <c r="B33" i="6"/>
  <c r="H32" i="6"/>
  <c r="A32" i="6" s="1"/>
  <c r="G32" i="6"/>
  <c r="F32" i="6"/>
  <c r="E32" i="6"/>
  <c r="D32" i="6"/>
  <c r="C32" i="6"/>
  <c r="B32" i="6"/>
  <c r="H31" i="6"/>
  <c r="A31" i="6" s="1"/>
  <c r="G31" i="6"/>
  <c r="F31" i="6"/>
  <c r="E31" i="6"/>
  <c r="D31" i="6"/>
  <c r="C31" i="6"/>
  <c r="B31" i="6"/>
  <c r="H30" i="6"/>
  <c r="A30" i="6" s="1"/>
  <c r="G30" i="6"/>
  <c r="F30" i="6"/>
  <c r="E30" i="6"/>
  <c r="D30" i="6"/>
  <c r="C30" i="6"/>
  <c r="B30" i="6"/>
  <c r="H29" i="6"/>
  <c r="A29" i="6" s="1"/>
  <c r="G29" i="6"/>
  <c r="F29" i="6"/>
  <c r="E29" i="6"/>
  <c r="D29" i="6"/>
  <c r="C29" i="6"/>
  <c r="B29" i="6"/>
  <c r="H28" i="6"/>
  <c r="A28" i="6" s="1"/>
  <c r="G28" i="6"/>
  <c r="F28" i="6"/>
  <c r="E28" i="6"/>
  <c r="D28" i="6"/>
  <c r="C28" i="6"/>
  <c r="B28" i="6"/>
  <c r="H27" i="6"/>
  <c r="A27" i="6" s="1"/>
  <c r="G27" i="6"/>
  <c r="F27" i="6"/>
  <c r="E27" i="6"/>
  <c r="D27" i="6"/>
  <c r="C27" i="6"/>
  <c r="B27" i="6"/>
  <c r="H26" i="6"/>
  <c r="A26" i="6" s="1"/>
  <c r="G26" i="6"/>
  <c r="F26" i="6"/>
  <c r="E26" i="6"/>
  <c r="D26" i="6"/>
  <c r="C26" i="6"/>
  <c r="B26" i="6"/>
  <c r="H25" i="6"/>
  <c r="A25" i="6" s="1"/>
  <c r="G25" i="6"/>
  <c r="F25" i="6"/>
  <c r="E25" i="6"/>
  <c r="D25" i="6"/>
  <c r="C25" i="6"/>
  <c r="B25" i="6"/>
  <c r="H24" i="6"/>
  <c r="A24" i="6" s="1"/>
  <c r="G24" i="6"/>
  <c r="F24" i="6"/>
  <c r="E24" i="6"/>
  <c r="D24" i="6"/>
  <c r="C24" i="6"/>
  <c r="B24" i="6"/>
  <c r="H23" i="6"/>
  <c r="A23" i="6" s="1"/>
  <c r="G23" i="6"/>
  <c r="F23" i="6"/>
  <c r="E23" i="6"/>
  <c r="D23" i="6"/>
  <c r="C23" i="6"/>
  <c r="B23" i="6"/>
  <c r="H22" i="6"/>
  <c r="A22" i="6" s="1"/>
  <c r="G22" i="6"/>
  <c r="F22" i="6"/>
  <c r="E22" i="6"/>
  <c r="D22" i="6"/>
  <c r="C22" i="6"/>
  <c r="B22" i="6"/>
  <c r="H21" i="6"/>
  <c r="A21" i="6" s="1"/>
  <c r="G21" i="6"/>
  <c r="F21" i="6"/>
  <c r="E21" i="6"/>
  <c r="D21" i="6"/>
  <c r="C21" i="6"/>
  <c r="B21" i="6"/>
  <c r="H20" i="6"/>
  <c r="A20" i="6" s="1"/>
  <c r="G20" i="6"/>
  <c r="F20" i="6"/>
  <c r="E20" i="6"/>
  <c r="D20" i="6"/>
  <c r="C20" i="6"/>
  <c r="B20" i="6"/>
  <c r="H19" i="6"/>
  <c r="A19" i="6" s="1"/>
  <c r="G19" i="6"/>
  <c r="F19" i="6"/>
  <c r="E19" i="6"/>
  <c r="D19" i="6"/>
  <c r="C19" i="6"/>
  <c r="B19" i="6"/>
  <c r="H18" i="6"/>
  <c r="A18" i="6" s="1"/>
  <c r="G18" i="6"/>
  <c r="F18" i="6"/>
  <c r="E18" i="6"/>
  <c r="D18" i="6"/>
  <c r="C18" i="6"/>
  <c r="B18" i="6"/>
  <c r="H17" i="6"/>
  <c r="A17" i="6" s="1"/>
  <c r="G17" i="6"/>
  <c r="F17" i="6"/>
  <c r="E17" i="6"/>
  <c r="D17" i="6"/>
  <c r="C17" i="6"/>
  <c r="B17" i="6"/>
  <c r="H16" i="6"/>
  <c r="A16" i="6" s="1"/>
  <c r="G16" i="6"/>
  <c r="F16" i="6"/>
  <c r="E16" i="6"/>
  <c r="D16" i="6"/>
  <c r="C16" i="6"/>
  <c r="B16" i="6"/>
  <c r="H15" i="6"/>
  <c r="A15" i="6" s="1"/>
  <c r="G15" i="6"/>
  <c r="F15" i="6"/>
  <c r="E15" i="6"/>
  <c r="D15" i="6"/>
  <c r="C15" i="6"/>
  <c r="B15" i="6"/>
  <c r="H14" i="6"/>
  <c r="A14" i="6" s="1"/>
  <c r="G14" i="6"/>
  <c r="F14" i="6"/>
  <c r="E14" i="6"/>
  <c r="D14" i="6"/>
  <c r="C14" i="6"/>
  <c r="B14" i="6"/>
  <c r="H13" i="6"/>
  <c r="A13" i="6" s="1"/>
  <c r="G13" i="6"/>
  <c r="F13" i="6"/>
  <c r="E13" i="6"/>
  <c r="D13" i="6"/>
  <c r="C13" i="6"/>
  <c r="B13" i="6"/>
  <c r="H12" i="6"/>
  <c r="A12" i="6" s="1"/>
  <c r="G12" i="6"/>
  <c r="F12" i="6"/>
  <c r="E12" i="6"/>
  <c r="D12" i="6"/>
  <c r="C12" i="6"/>
  <c r="B12" i="6"/>
  <c r="H11" i="6"/>
  <c r="A11" i="6" s="1"/>
  <c r="G11" i="6"/>
  <c r="F11" i="6"/>
  <c r="E11" i="6"/>
  <c r="D11" i="6"/>
  <c r="C11" i="6"/>
  <c r="B11" i="6"/>
  <c r="H10" i="6"/>
  <c r="A10" i="6" s="1"/>
  <c r="G10" i="6"/>
  <c r="F10" i="6"/>
  <c r="E10" i="6"/>
  <c r="D10" i="6"/>
  <c r="C10" i="6"/>
  <c r="B10" i="6"/>
  <c r="C7" i="6"/>
  <c r="C5" i="6"/>
  <c r="C4" i="6"/>
  <c r="C3" i="6"/>
  <c r="C2" i="6"/>
  <c r="C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B378B8AD-0B30-4B7F-93BB-013D2EFD1DB1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AEBEE7F6-2739-4F8F-A1C0-DEA798558765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E0E908D-A204-4ADF-83DE-E2EC65FE4F1A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B1C1410F-32BC-4097-B7E2-53C2FE96154A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1B2E7A7D-658C-4B22-8125-7F52EA94A062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CDD9D23-E3D5-480C-B964-8C85748EB51C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CEEEB011-5BE2-4943-8DB7-981CA5E30EEF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80A3A5A6-ED5B-4EDB-A44E-1C0465C85084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<sst xmlns="http://schemas.openxmlformats.org/spreadsheetml/2006/main" count="254" uniqueCount="111">
  <si>
    <t>Natjecanje:</t>
  </si>
  <si>
    <t>Mjesto i vrijeme održavanja:</t>
  </si>
  <si>
    <t>Organizator:</t>
  </si>
  <si>
    <t>Domaćin:</t>
  </si>
  <si>
    <t>Natjecateljska staza:</t>
  </si>
  <si>
    <t>SEKTORSKI PLASMAN</t>
  </si>
  <si>
    <t>R.br.</t>
  </si>
  <si>
    <t xml:space="preserve">PREZIME I IME </t>
  </si>
  <si>
    <t>EKIPA / MJESTO</t>
  </si>
  <si>
    <t>St. broj</t>
  </si>
  <si>
    <t>Podsektor</t>
  </si>
  <si>
    <t>Bodova</t>
  </si>
  <si>
    <t>Plasman  u podsektoru</t>
  </si>
  <si>
    <t>Pojedinačni plasman</t>
  </si>
  <si>
    <t>SSRDMŽ</t>
  </si>
  <si>
    <t>"LOV RIBE UDICOM NA PLOVAK"</t>
  </si>
  <si>
    <t>POJEDINAČNI PLASMAN</t>
  </si>
  <si>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</si>
  <si>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</si>
  <si>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</si>
  <si>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</si>
  <si>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</si>
  <si>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</si>
  <si>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</si>
  <si>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</si>
  <si>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</si>
  <si>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</si>
  <si>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</si>
  <si>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najslabiji rezultat</t>
  </si>
  <si>
    <t>UKUPNO</t>
  </si>
  <si>
    <t>bod</t>
  </si>
  <si>
    <t>grama</t>
  </si>
  <si>
    <t>težina</t>
  </si>
  <si>
    <t>PLASMAN</t>
  </si>
  <si>
    <t>max</t>
  </si>
  <si>
    <t>Klen Sveta Marija</t>
  </si>
  <si>
    <t>TSH Sensas Som.si Čakovec</t>
  </si>
  <si>
    <t>Smuđ Goričan</t>
  </si>
  <si>
    <t>Som Kotoriba</t>
  </si>
  <si>
    <t>Glavatica Futtura Sensas Prelog</t>
  </si>
  <si>
    <t>Sunčanica Pribislavec</t>
  </si>
  <si>
    <t>Smuđ Draškovec</t>
  </si>
  <si>
    <t>Linjak Palovec</t>
  </si>
  <si>
    <t>Čakovec Interland Čakovec</t>
  </si>
  <si>
    <t xml:space="preserve">LIGA MASTERA MEĐIMURSKE ŽUPANIJE 2026. </t>
  </si>
  <si>
    <t>16.05. Stara Graba Turčišće</t>
  </si>
  <si>
    <t>30.05. SRC Palovec</t>
  </si>
  <si>
    <t>27.06. Retencija Selnica</t>
  </si>
  <si>
    <t>08.08. Kanal Sveta Marija</t>
  </si>
  <si>
    <t>12.09. Retencija Šenkovec</t>
  </si>
  <si>
    <t>10.10. Šoderica Goričan</t>
  </si>
  <si>
    <t>Horvat Damir</t>
  </si>
  <si>
    <t>Perko Miljenko</t>
  </si>
  <si>
    <t>Slaviček Željko</t>
  </si>
  <si>
    <t>Žganec Vladimir</t>
  </si>
  <si>
    <t>Zlatna Udica Krištanovec</t>
  </si>
  <si>
    <t>Čeh Dragutin</t>
  </si>
  <si>
    <t>Gudlin Ivan</t>
  </si>
  <si>
    <t>Zrna Damir</t>
  </si>
  <si>
    <t>Črnec Donji Hrašćan</t>
  </si>
  <si>
    <t>Mađerić Marijan</t>
  </si>
  <si>
    <t>Jug Josip</t>
  </si>
  <si>
    <t>Škoda Mladen</t>
  </si>
  <si>
    <t>Žužička Kotoriba</t>
  </si>
  <si>
    <t>Peter Dragutin</t>
  </si>
  <si>
    <t>Nađ Ladislav</t>
  </si>
  <si>
    <t>Mesarić Branko</t>
  </si>
  <si>
    <t>Klobučarić Stjepan</t>
  </si>
  <si>
    <t>Interland Čakovec</t>
  </si>
  <si>
    <t>Pranklin Zvonko</t>
  </si>
  <si>
    <t>Šaran Palionovec</t>
  </si>
  <si>
    <t>Begović Leo</t>
  </si>
  <si>
    <t>Orehovec Ivan</t>
  </si>
  <si>
    <t>Orač Lidija</t>
  </si>
  <si>
    <t>Vugrinec Ivica</t>
  </si>
  <si>
    <t>Mura Mursko Središće</t>
  </si>
  <si>
    <t xml:space="preserve">LIGA VETERANA MEĐIMURSKE ŽUPANIJE 2026. </t>
  </si>
  <si>
    <t>16.05. SRC Novakovec</t>
  </si>
  <si>
    <t>30.05. Stara Graba Turčišće</t>
  </si>
  <si>
    <t>27.06. Stara Mura Podturen</t>
  </si>
  <si>
    <t>08.08. Retencija Selnica</t>
  </si>
  <si>
    <t>12.09. SRC Palovec</t>
  </si>
  <si>
    <t>10.10. Šudergraba Mađarinke Kotoriba</t>
  </si>
  <si>
    <t>Rošić Mensur</t>
  </si>
  <si>
    <t>Halić Marijan</t>
  </si>
  <si>
    <t>Dolenec Branimir</t>
  </si>
  <si>
    <t>Ostriž Novakovec</t>
  </si>
  <si>
    <t>Zadravec Ivan</t>
  </si>
  <si>
    <t>Verk Križovec</t>
  </si>
  <si>
    <t>Nađ Nenad</t>
  </si>
  <si>
    <t>Katančić Zlatko</t>
  </si>
  <si>
    <t>Ribica Turčišće</t>
  </si>
  <si>
    <t>Ivanović Branko</t>
  </si>
  <si>
    <t>Dolenec Željko</t>
  </si>
  <si>
    <t>Kedmenec Dragutin</t>
  </si>
  <si>
    <t>Kovač Željko</t>
  </si>
  <si>
    <t>Čerjavić Marijan</t>
  </si>
  <si>
    <t>Filipašić Drago</t>
  </si>
  <si>
    <t>Marđetko Josip</t>
  </si>
  <si>
    <t>Jagec Josip</t>
  </si>
  <si>
    <t>Vadla Slavko</t>
  </si>
  <si>
    <t>Mišić Branko</t>
  </si>
  <si>
    <t>Drava Donji Mihaljevec</t>
  </si>
  <si>
    <t>Deban Ivan</t>
  </si>
  <si>
    <t>Horvat Dragutin</t>
  </si>
  <si>
    <t>Mikloška Josip</t>
  </si>
  <si>
    <t>Kedmenec Antun</t>
  </si>
  <si>
    <t>Linjak Ivanovec</t>
  </si>
  <si>
    <t>Međimorec Ivan</t>
  </si>
  <si>
    <t>Kovač Mladen</t>
  </si>
  <si>
    <t>Ružić Branko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</si>
</sst>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charset val="238"/>
    </font>
    <font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4" fillId="0" borderId="0"/>
  </cellStyleXfs>
  <cellXfs count="375">
    <xf numFmtId="0" fontId="0" fillId="0" borderId="0" xfId="0"/>
    <xf numFmtId="0" fontId="1" fillId="2" borderId="1" xfId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1" fillId="2" borderId="2" xfId="1" applyFill="1" applyBorder="1" applyAlignment="1" applyProtection="1">
      <alignment vertical="center"/>
      <protection hidden="1"/>
    </xf>
    <xf numFmtId="0" fontId="1" fillId="3" borderId="2" xfId="1" applyFill="1" applyBorder="1"/>
    <xf numFmtId="1" fontId="1" fillId="2" borderId="2" xfId="1" applyNumberFormat="1" applyFill="1" applyBorder="1" applyProtection="1">
      <protection hidden="1"/>
    </xf>
    <xf numFmtId="0" fontId="1" fillId="2" borderId="3" xfId="1" applyFill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4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3" borderId="0" xfId="1" applyFill="1"/>
    <xf numFmtId="1" fontId="1" fillId="2" borderId="0" xfId="1" applyNumberFormat="1" applyFill="1" applyProtection="1">
      <protection hidden="1"/>
    </xf>
    <xf numFmtId="0" fontId="2" fillId="2" borderId="5" xfId="1" applyFont="1" applyFill="1" applyBorder="1" applyAlignment="1" applyProtection="1">
      <alignment vertical="center"/>
      <protection hidden="1"/>
    </xf>
    <xf numFmtId="0" fontId="2" fillId="2" borderId="5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1" fillId="2" borderId="5" xfId="1" applyFill="1" applyBorder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6" xfId="1" applyFill="1" applyBorder="1" applyAlignment="1" applyProtection="1">
      <alignment vertical="center"/>
      <protection hidden="1"/>
    </xf>
    <xf numFmtId="0" fontId="1" fillId="2" borderId="7" xfId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left" vertical="center"/>
      <protection hidden="1"/>
    </xf>
    <xf numFmtId="0" fontId="1" fillId="2" borderId="7" xfId="1" applyFill="1" applyBorder="1" applyAlignment="1" applyProtection="1">
      <alignment vertical="center"/>
      <protection hidden="1"/>
    </xf>
    <xf numFmtId="0" fontId="1" fillId="3" borderId="7" xfId="1" applyFill="1" applyBorder="1"/>
    <xf numFmtId="1" fontId="1" fillId="2" borderId="7" xfId="1" applyNumberFormat="1" applyFill="1" applyBorder="1" applyProtection="1">
      <protection hidden="1"/>
    </xf>
    <xf numFmtId="0" fontId="1" fillId="2" borderId="8" xfId="1" applyFill="1" applyBorder="1" applyAlignment="1" applyProtection="1">
      <alignment vertical="center"/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0" fontId="1" fillId="0" borderId="2" xfId="1" applyBorder="1"/>
    <xf numFmtId="1" fontId="1" fillId="0" borderId="0" xfId="1" applyNumberFormat="1" applyProtection="1">
      <protection hidden="1"/>
    </xf>
    <xf numFmtId="0" fontId="1" fillId="0" borderId="9" xfId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center" vertical="center" wrapText="1"/>
      <protection hidden="1"/>
    </xf>
    <xf numFmtId="0" fontId="4" fillId="4" borderId="9" xfId="1" applyFont="1" applyFill="1" applyBorder="1" applyAlignment="1">
      <alignment horizontal="center" vertical="center"/>
    </xf>
    <xf numFmtId="1" fontId="1" fillId="4" borderId="9" xfId="1" applyNumberForma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 wrapText="1"/>
      <protection hidden="1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/>
      <protection hidden="1"/>
    </xf>
    <xf numFmtId="0" fontId="2" fillId="2" borderId="13" xfId="1" applyFont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horizontal="center" shrinkToFit="1"/>
      <protection hidden="1"/>
    </xf>
    <xf numFmtId="0" fontId="2" fillId="2" borderId="13" xfId="1" applyFont="1" applyFill="1" applyBorder="1" applyAlignment="1" applyProtection="1">
      <alignment horizontal="center" vertical="center" shrinkToFit="1"/>
      <protection hidden="1"/>
    </xf>
    <xf numFmtId="1" fontId="1" fillId="2" borderId="13" xfId="1" applyNumberFormat="1" applyFill="1" applyBorder="1" applyAlignment="1" applyProtection="1">
      <alignment horizontal="right" shrinkToFit="1"/>
      <protection hidden="1"/>
    </xf>
    <xf numFmtId="0" fontId="2" fillId="2" borderId="14" xfId="1" applyFont="1" applyFill="1" applyBorder="1" applyAlignment="1" applyProtection="1">
      <alignment horizontal="center" shrinkToFit="1"/>
      <protection hidden="1"/>
    </xf>
    <xf numFmtId="0" fontId="2" fillId="2" borderId="3" xfId="1" applyFont="1" applyFill="1" applyBorder="1" applyAlignment="1" applyProtection="1">
      <alignment horizontal="center" shrinkToFit="1"/>
      <protection hidden="1"/>
    </xf>
    <xf numFmtId="0" fontId="1" fillId="0" borderId="4" xfId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2" borderId="15" xfId="1" applyFill="1" applyBorder="1" applyAlignment="1" applyProtection="1">
      <alignment horizontal="center"/>
      <protection hidden="1"/>
    </xf>
    <xf numFmtId="0" fontId="2" fillId="2" borderId="16" xfId="1" applyFont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horizontal="center" shrinkToFit="1"/>
      <protection hidden="1"/>
    </xf>
    <xf numFmtId="0" fontId="2" fillId="2" borderId="16" xfId="1" applyFont="1" applyFill="1" applyBorder="1" applyAlignment="1" applyProtection="1">
      <alignment horizontal="center" vertical="center" shrinkToFit="1"/>
      <protection hidden="1"/>
    </xf>
    <xf numFmtId="1" fontId="1" fillId="2" borderId="16" xfId="1" applyNumberFormat="1" applyFill="1" applyBorder="1" applyAlignment="1" applyProtection="1">
      <alignment horizontal="right" shrinkToFit="1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0" fontId="1" fillId="2" borderId="18" xfId="1" applyFill="1" applyBorder="1" applyAlignment="1" applyProtection="1">
      <alignment horizontal="center"/>
      <protection hidden="1"/>
    </xf>
    <xf numFmtId="0" fontId="2" fillId="2" borderId="19" xfId="1" applyFont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horizontal="center" shrinkToFit="1"/>
      <protection hidden="1"/>
    </xf>
    <xf numFmtId="0" fontId="2" fillId="2" borderId="19" xfId="1" applyFont="1" applyFill="1" applyBorder="1" applyAlignment="1" applyProtection="1">
      <alignment horizontal="center" vertical="center" shrinkToFit="1"/>
      <protection hidden="1"/>
    </xf>
    <xf numFmtId="1" fontId="1" fillId="2" borderId="19" xfId="1" applyNumberFormat="1" applyFill="1" applyBorder="1" applyAlignment="1" applyProtection="1">
      <alignment horizontal="right" shrinkToFit="1"/>
      <protection hidden="1"/>
    </xf>
    <xf numFmtId="0" fontId="2" fillId="2" borderId="20" xfId="1" applyFont="1" applyFill="1" applyBorder="1" applyAlignment="1" applyProtection="1">
      <alignment horizontal="center" shrinkToFit="1"/>
      <protection hidden="1"/>
    </xf>
    <xf numFmtId="0" fontId="1" fillId="0" borderId="0" xfId="1" applyAlignment="1" applyProtection="1">
      <alignment shrinkToFit="1"/>
      <protection hidden="1"/>
    </xf>
    <xf numFmtId="0" fontId="1" fillId="0" borderId="0" xfId="1"/>
    <xf numFmtId="1" fontId="1" fillId="0" borderId="0" xfId="1" applyNumberFormat="1" applyAlignment="1" applyProtection="1">
      <alignment horizontal="center"/>
      <protection hidden="1"/>
    </xf>
    <xf numFmtId="0" fontId="9" fillId="0" borderId="0" xfId="2" applyFont="1" applyAlignment="1">
      <alignment horizontal="center"/>
    </xf>
    <xf numFmtId="0" fontId="8" fillId="0" borderId="0" xfId="2"/>
    <xf numFmtId="3" fontId="8" fillId="0" borderId="0" xfId="2" applyNumberFormat="1"/>
    <xf numFmtId="3" fontId="11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21" xfId="2" applyFont="1" applyBorder="1" applyAlignment="1">
      <alignment horizontal="center"/>
    </xf>
    <xf numFmtId="0" fontId="8" fillId="0" borderId="21" xfId="2" applyBorder="1"/>
    <xf numFmtId="3" fontId="8" fillId="0" borderId="21" xfId="2" applyNumberFormat="1" applyBorder="1"/>
    <xf numFmtId="0" fontId="2" fillId="5" borderId="22" xfId="2" applyFont="1" applyFill="1" applyBorder="1" applyAlignment="1">
      <alignment horizontal="center" vertical="center" wrapText="1"/>
    </xf>
    <xf numFmtId="9" fontId="10" fillId="5" borderId="35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2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/>
    </xf>
    <xf numFmtId="3" fontId="4" fillId="5" borderId="38" xfId="2" applyNumberFormat="1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3" fontId="4" fillId="5" borderId="39" xfId="2" applyNumberFormat="1" applyFont="1" applyFill="1" applyBorder="1" applyAlignment="1">
      <alignment horizontal="center"/>
    </xf>
    <xf numFmtId="3" fontId="4" fillId="5" borderId="40" xfId="2" applyNumberFormat="1" applyFont="1" applyFill="1" applyBorder="1" applyAlignment="1">
      <alignment horizontal="center"/>
    </xf>
    <xf numFmtId="3" fontId="4" fillId="5" borderId="41" xfId="2" applyNumberFormat="1" applyFont="1" applyFill="1" applyBorder="1" applyAlignment="1">
      <alignment horizontal="center"/>
    </xf>
    <xf numFmtId="0" fontId="2" fillId="5" borderId="39" xfId="2" applyFont="1" applyFill="1" applyBorder="1" applyAlignment="1">
      <alignment horizontal="center"/>
    </xf>
    <xf numFmtId="0" fontId="8" fillId="0" borderId="30" xfId="2" applyBorder="1"/>
    <xf numFmtId="0" fontId="12" fillId="5" borderId="29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/>
    </xf>
    <xf numFmtId="0" fontId="4" fillId="5" borderId="42" xfId="2" applyFont="1" applyFill="1" applyBorder="1" applyAlignment="1">
      <alignment horizontal="center"/>
    </xf>
    <xf numFmtId="3" fontId="4" fillId="5" borderId="4" xfId="2" applyNumberFormat="1" applyFont="1" applyFill="1" applyBorder="1" applyAlignment="1">
      <alignment horizontal="center"/>
    </xf>
    <xf numFmtId="3" fontId="4" fillId="5" borderId="43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3" fontId="4" fillId="5" borderId="44" xfId="2" applyNumberFormat="1" applyFont="1" applyFill="1" applyBorder="1" applyAlignment="1">
      <alignment horizontal="center"/>
    </xf>
    <xf numFmtId="3" fontId="4" fillId="5" borderId="29" xfId="2" applyNumberFormat="1" applyFont="1" applyFill="1" applyBorder="1" applyAlignment="1">
      <alignment horizontal="center"/>
    </xf>
    <xf numFmtId="3" fontId="4" fillId="5" borderId="45" xfId="2" applyNumberFormat="1" applyFont="1" applyFill="1" applyBorder="1" applyAlignment="1">
      <alignment horizontal="center"/>
    </xf>
    <xf numFmtId="0" fontId="2" fillId="5" borderId="44" xfId="2" applyFont="1" applyFill="1" applyBorder="1" applyAlignment="1">
      <alignment horizontal="center"/>
    </xf>
    <xf numFmtId="0" fontId="12" fillId="5" borderId="46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>
      <alignment horizontal="center" vertical="center" wrapText="1"/>
    </xf>
    <xf numFmtId="0" fontId="10" fillId="5" borderId="46" xfId="2" applyFont="1" applyFill="1" applyBorder="1" applyAlignment="1">
      <alignment horizontal="center" vertical="center"/>
    </xf>
    <xf numFmtId="0" fontId="4" fillId="5" borderId="47" xfId="2" applyFont="1" applyFill="1" applyBorder="1" applyAlignment="1">
      <alignment horizontal="center" vertical="center"/>
    </xf>
    <xf numFmtId="3" fontId="4" fillId="5" borderId="21" xfId="2" applyNumberFormat="1" applyFont="1" applyFill="1" applyBorder="1" applyAlignment="1">
      <alignment horizontal="center" vertical="center"/>
    </xf>
    <xf numFmtId="3" fontId="4" fillId="5" borderId="48" xfId="2" applyNumberFormat="1" applyFont="1" applyFill="1" applyBorder="1" applyAlignment="1">
      <alignment horizontal="center" vertical="center"/>
    </xf>
    <xf numFmtId="3" fontId="4" fillId="5" borderId="46" xfId="2" applyNumberFormat="1" applyFont="1" applyFill="1" applyBorder="1" applyAlignment="1">
      <alignment horizontal="center" vertical="center"/>
    </xf>
    <xf numFmtId="0" fontId="4" fillId="5" borderId="49" xfId="2" applyFont="1" applyFill="1" applyBorder="1" applyAlignment="1">
      <alignment horizontal="center" vertical="center"/>
    </xf>
    <xf numFmtId="3" fontId="4" fillId="5" borderId="50" xfId="2" applyNumberFormat="1" applyFont="1" applyFill="1" applyBorder="1" applyAlignment="1">
      <alignment horizontal="center" vertical="center"/>
    </xf>
    <xf numFmtId="0" fontId="2" fillId="5" borderId="48" xfId="2" applyFont="1" applyFill="1" applyBorder="1" applyAlignment="1">
      <alignment horizontal="center" vertical="center"/>
    </xf>
    <xf numFmtId="0" fontId="4" fillId="0" borderId="0" xfId="2" applyFont="1"/>
    <xf numFmtId="9" fontId="8" fillId="0" borderId="0" xfId="2" applyNumberFormat="1"/>
    <xf numFmtId="0" fontId="9" fillId="0" borderId="51" xfId="2" applyFont="1" applyBorder="1" applyAlignment="1" applyProtection="1">
      <alignment horizontal="center" vertical="center"/>
      <protection hidden="1"/>
    </xf>
    <xf numFmtId="0" fontId="2" fillId="2" borderId="52" xfId="2" applyFont="1" applyFill="1" applyBorder="1" applyAlignment="1" applyProtection="1">
      <alignment shrinkToFit="1"/>
      <protection hidden="1"/>
    </xf>
    <xf numFmtId="0" fontId="4" fillId="2" borderId="52" xfId="2" applyFont="1" applyFill="1" applyBorder="1" applyAlignment="1" applyProtection="1">
      <alignment shrinkToFit="1"/>
      <protection hidden="1"/>
    </xf>
    <xf numFmtId="0" fontId="10" fillId="0" borderId="51" xfId="2" applyFont="1" applyBorder="1" applyAlignment="1" applyProtection="1">
      <alignment horizontal="center" vertical="center" shrinkToFit="1"/>
      <protection hidden="1"/>
    </xf>
    <xf numFmtId="0" fontId="9" fillId="0" borderId="53" xfId="2" applyFont="1" applyBorder="1" applyAlignment="1" applyProtection="1">
      <alignment horizontal="center" vertical="center" shrinkToFit="1"/>
      <protection hidden="1"/>
    </xf>
    <xf numFmtId="3" fontId="9" fillId="0" borderId="53" xfId="2" applyNumberFormat="1" applyFont="1" applyBorder="1" applyAlignment="1" applyProtection="1">
      <alignment horizontal="right" vertical="center" shrinkToFit="1"/>
      <protection hidden="1"/>
    </xf>
    <xf numFmtId="0" fontId="15" fillId="0" borderId="57" xfId="2" applyFont="1" applyBorder="1" applyAlignment="1" applyProtection="1">
      <alignment horizontal="center" vertical="center" shrinkToFit="1"/>
      <protection hidden="1"/>
    </xf>
    <xf numFmtId="0" fontId="8" fillId="0" borderId="0" xfId="2" applyAlignment="1">
      <alignment vertical="center"/>
    </xf>
    <xf numFmtId="3" fontId="8" fillId="0" borderId="0" xfId="2" applyNumberFormat="1" applyAlignment="1">
      <alignment vertical="center"/>
    </xf>
    <xf numFmtId="0" fontId="9" fillId="0" borderId="58" xfId="2" applyFont="1" applyBorder="1" applyAlignment="1" applyProtection="1">
      <alignment horizontal="center" vertical="center"/>
      <protection hidden="1"/>
    </xf>
    <xf numFmtId="0" fontId="2" fillId="2" borderId="58" xfId="2" applyFont="1" applyFill="1" applyBorder="1" applyAlignment="1" applyProtection="1">
      <alignment shrinkToFit="1"/>
      <protection hidden="1"/>
    </xf>
    <xf numFmtId="0" fontId="4" fillId="2" borderId="58" xfId="2" applyFont="1" applyFill="1" applyBorder="1" applyAlignment="1" applyProtection="1">
      <alignment shrinkToFit="1"/>
      <protection hidden="1"/>
    </xf>
    <xf numFmtId="0" fontId="10" fillId="0" borderId="59" xfId="2" applyFont="1" applyBorder="1" applyAlignment="1" applyProtection="1">
      <alignment horizontal="center" vertical="center" shrinkToFit="1"/>
      <protection hidden="1"/>
    </xf>
    <xf numFmtId="3" fontId="9" fillId="0" borderId="60" xfId="2" applyNumberFormat="1" applyFont="1" applyBorder="1" applyAlignment="1" applyProtection="1">
      <alignment horizontal="right" vertical="center" shrinkToFit="1"/>
      <protection hidden="1"/>
    </xf>
    <xf numFmtId="0" fontId="10" fillId="0" borderId="61" xfId="2" applyFont="1" applyBorder="1" applyAlignment="1" applyProtection="1">
      <alignment horizontal="center" vertical="center" shrinkToFit="1"/>
      <protection hidden="1"/>
    </xf>
    <xf numFmtId="3" fontId="9" fillId="0" borderId="62" xfId="2" applyNumberFormat="1" applyFont="1" applyBorder="1" applyAlignment="1" applyProtection="1">
      <alignment horizontal="right" vertical="center" shrinkToFit="1"/>
      <protection hidden="1"/>
    </xf>
    <xf numFmtId="0" fontId="9" fillId="0" borderId="58" xfId="2" applyFont="1" applyBorder="1" applyAlignment="1" applyProtection="1">
      <alignment horizontal="left" vertical="center" shrinkToFit="1"/>
      <protection hidden="1"/>
    </xf>
    <xf numFmtId="0" fontId="2" fillId="2" borderId="63" xfId="2" applyFont="1" applyFill="1" applyBorder="1" applyAlignment="1" applyProtection="1">
      <alignment shrinkToFit="1"/>
      <protection hidden="1"/>
    </xf>
    <xf numFmtId="0" fontId="10" fillId="0" borderId="63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center" vertical="center"/>
      <protection hidden="1"/>
    </xf>
    <xf numFmtId="0" fontId="10" fillId="0" borderId="65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left" vertical="center" shrinkToFit="1"/>
      <protection hidden="1"/>
    </xf>
    <xf numFmtId="0" fontId="10" fillId="0" borderId="66" xfId="2" applyFont="1" applyBorder="1" applyAlignment="1" applyProtection="1">
      <alignment horizontal="center" vertical="center" shrinkToFit="1"/>
      <protection hidden="1"/>
    </xf>
    <xf numFmtId="3" fontId="9" fillId="0" borderId="67" xfId="2" applyNumberFormat="1" applyFont="1" applyBorder="1" applyAlignment="1" applyProtection="1">
      <alignment horizontal="right" vertical="center" shrinkToFit="1"/>
      <protection hidden="1"/>
    </xf>
    <xf numFmtId="0" fontId="10" fillId="0" borderId="68" xfId="2" applyFont="1" applyBorder="1" applyAlignment="1" applyProtection="1">
      <alignment horizontal="center" vertical="center" shrinkToFit="1"/>
      <protection hidden="1"/>
    </xf>
    <xf numFmtId="3" fontId="9" fillId="0" borderId="69" xfId="2" applyNumberFormat="1" applyFont="1" applyBorder="1" applyAlignment="1" applyProtection="1">
      <alignment horizontal="right" vertical="center" shrinkToFit="1"/>
      <protection hidden="1"/>
    </xf>
    <xf numFmtId="0" fontId="10" fillId="0" borderId="64" xfId="2" applyFont="1" applyBorder="1" applyAlignment="1" applyProtection="1">
      <alignment horizontal="center" vertical="center" shrinkToFit="1"/>
      <protection hidden="1"/>
    </xf>
    <xf numFmtId="0" fontId="9" fillId="0" borderId="66" xfId="2" applyFont="1" applyBorder="1" applyAlignment="1" applyProtection="1">
      <alignment horizontal="center" vertical="center" shrinkToFit="1"/>
      <protection hidden="1"/>
    </xf>
    <xf numFmtId="3" fontId="9" fillId="0" borderId="66" xfId="2" applyNumberFormat="1" applyFont="1" applyBorder="1" applyAlignment="1" applyProtection="1">
      <alignment horizontal="right" vertical="center" shrinkToFit="1"/>
      <protection hidden="1"/>
    </xf>
    <xf numFmtId="0" fontId="15" fillId="0" borderId="69" xfId="2" applyFont="1" applyBorder="1" applyAlignment="1" applyProtection="1">
      <alignment horizontal="center" vertical="center" shrinkToFit="1"/>
      <protection hidden="1"/>
    </xf>
    <xf numFmtId="0" fontId="10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center" vertical="center" shrinkToFit="1"/>
      <protection hidden="1"/>
    </xf>
    <xf numFmtId="3" fontId="9" fillId="0" borderId="0" xfId="2" applyNumberFormat="1" applyFont="1" applyAlignment="1" applyProtection="1">
      <alignment horizontal="right" vertical="center" shrinkToFit="1"/>
      <protection hidden="1"/>
    </xf>
    <xf numFmtId="0" fontId="10" fillId="0" borderId="0" xfId="2" applyFont="1" applyAlignment="1" applyProtection="1">
      <alignment horizontal="center" vertical="center" shrinkToFit="1"/>
      <protection hidden="1"/>
    </xf>
    <xf numFmtId="0" fontId="9" fillId="0" borderId="0" xfId="3" applyFont="1" applyAlignment="1">
      <alignment horizontal="center"/>
    </xf>
    <xf numFmtId="0" fontId="4" fillId="0" borderId="0" xfId="3"/>
    <xf numFmtId="3" fontId="4" fillId="0" borderId="0" xfId="3" applyNumberFormat="1"/>
    <xf numFmtId="3" fontId="11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21" xfId="3" applyFont="1" applyBorder="1" applyAlignment="1">
      <alignment horizontal="center"/>
    </xf>
    <xf numFmtId="0" fontId="4" fillId="0" borderId="21" xfId="3" applyBorder="1"/>
    <xf numFmtId="3" fontId="4" fillId="0" borderId="21" xfId="3" applyNumberFormat="1" applyBorder="1"/>
    <xf numFmtId="0" fontId="2" fillId="5" borderId="22" xfId="3" applyFont="1" applyFill="1" applyBorder="1" applyAlignment="1">
      <alignment horizontal="center" vertical="center" wrapText="1"/>
    </xf>
    <xf numFmtId="9" fontId="10" fillId="5" borderId="35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3" applyFill="1" applyBorder="1" applyAlignment="1">
      <alignment horizontal="center"/>
    </xf>
    <xf numFmtId="3" fontId="4" fillId="5" borderId="1" xfId="3" applyNumberFormat="1" applyFill="1" applyBorder="1" applyAlignment="1">
      <alignment horizontal="center"/>
    </xf>
    <xf numFmtId="3" fontId="4" fillId="5" borderId="38" xfId="3" applyNumberFormat="1" applyFill="1" applyBorder="1" applyAlignment="1">
      <alignment horizontal="center"/>
    </xf>
    <xf numFmtId="0" fontId="4" fillId="5" borderId="3" xfId="3" applyFill="1" applyBorder="1" applyAlignment="1">
      <alignment horizontal="center"/>
    </xf>
    <xf numFmtId="3" fontId="4" fillId="5" borderId="39" xfId="3" applyNumberFormat="1" applyFill="1" applyBorder="1" applyAlignment="1">
      <alignment horizontal="center"/>
    </xf>
    <xf numFmtId="3" fontId="4" fillId="5" borderId="40" xfId="3" applyNumberFormat="1" applyFill="1" applyBorder="1" applyAlignment="1">
      <alignment horizontal="center"/>
    </xf>
    <xf numFmtId="3" fontId="4" fillId="5" borderId="41" xfId="3" applyNumberFormat="1" applyFill="1" applyBorder="1" applyAlignment="1">
      <alignment horizontal="center"/>
    </xf>
    <xf numFmtId="0" fontId="2" fillId="5" borderId="39" xfId="3" applyFont="1" applyFill="1" applyBorder="1" applyAlignment="1">
      <alignment horizontal="center"/>
    </xf>
    <xf numFmtId="0" fontId="4" fillId="0" borderId="30" xfId="3" applyBorder="1"/>
    <xf numFmtId="0" fontId="12" fillId="5" borderId="29" xfId="3" applyFont="1" applyFill="1" applyBorder="1" applyAlignment="1">
      <alignment horizontal="center" vertical="center" wrapText="1"/>
    </xf>
    <xf numFmtId="0" fontId="10" fillId="5" borderId="0" xfId="3" applyFont="1" applyFill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/>
    </xf>
    <xf numFmtId="0" fontId="4" fillId="5" borderId="42" xfId="3" applyFill="1" applyBorder="1" applyAlignment="1">
      <alignment horizontal="center"/>
    </xf>
    <xf numFmtId="3" fontId="4" fillId="5" borderId="4" xfId="3" applyNumberFormat="1" applyFill="1" applyBorder="1" applyAlignment="1">
      <alignment horizontal="center"/>
    </xf>
    <xf numFmtId="3" fontId="4" fillId="5" borderId="43" xfId="3" applyNumberFormat="1" applyFill="1" applyBorder="1" applyAlignment="1">
      <alignment horizontal="center"/>
    </xf>
    <xf numFmtId="0" fontId="4" fillId="5" borderId="5" xfId="3" applyFill="1" applyBorder="1" applyAlignment="1">
      <alignment horizontal="center"/>
    </xf>
    <xf numFmtId="3" fontId="4" fillId="5" borderId="44" xfId="3" applyNumberFormat="1" applyFill="1" applyBorder="1" applyAlignment="1">
      <alignment horizontal="center"/>
    </xf>
    <xf numFmtId="3" fontId="4" fillId="5" borderId="29" xfId="3" applyNumberFormat="1" applyFill="1" applyBorder="1" applyAlignment="1">
      <alignment horizontal="center"/>
    </xf>
    <xf numFmtId="3" fontId="4" fillId="5" borderId="45" xfId="3" applyNumberFormat="1" applyFill="1" applyBorder="1" applyAlignment="1">
      <alignment horizontal="center"/>
    </xf>
    <xf numFmtId="0" fontId="2" fillId="5" borderId="44" xfId="3" applyFont="1" applyFill="1" applyBorder="1" applyAlignment="1">
      <alignment horizontal="center"/>
    </xf>
    <xf numFmtId="0" fontId="12" fillId="5" borderId="46" xfId="3" applyFont="1" applyFill="1" applyBorder="1" applyAlignment="1">
      <alignment horizontal="center" vertical="center" wrapText="1"/>
    </xf>
    <xf numFmtId="0" fontId="10" fillId="5" borderId="21" xfId="3" applyFont="1" applyFill="1" applyBorder="1" applyAlignment="1">
      <alignment horizontal="center" vertical="center" wrapText="1"/>
    </xf>
    <xf numFmtId="0" fontId="10" fillId="5" borderId="46" xfId="3" applyFont="1" applyFill="1" applyBorder="1" applyAlignment="1">
      <alignment horizontal="center" vertical="center"/>
    </xf>
    <xf numFmtId="0" fontId="4" fillId="5" borderId="47" xfId="3" applyFill="1" applyBorder="1" applyAlignment="1">
      <alignment horizontal="center" vertical="center"/>
    </xf>
    <xf numFmtId="3" fontId="4" fillId="5" borderId="21" xfId="3" applyNumberFormat="1" applyFill="1" applyBorder="1" applyAlignment="1">
      <alignment horizontal="center" vertical="center"/>
    </xf>
    <xf numFmtId="3" fontId="4" fillId="5" borderId="48" xfId="3" applyNumberFormat="1" applyFill="1" applyBorder="1" applyAlignment="1">
      <alignment horizontal="center" vertical="center"/>
    </xf>
    <xf numFmtId="3" fontId="4" fillId="5" borderId="46" xfId="3" applyNumberFormat="1" applyFill="1" applyBorder="1" applyAlignment="1">
      <alignment horizontal="center" vertical="center"/>
    </xf>
    <xf numFmtId="0" fontId="4" fillId="5" borderId="49" xfId="3" applyFill="1" applyBorder="1" applyAlignment="1">
      <alignment horizontal="center" vertical="center"/>
    </xf>
    <xf numFmtId="3" fontId="4" fillId="5" borderId="50" xfId="3" applyNumberFormat="1" applyFill="1" applyBorder="1" applyAlignment="1">
      <alignment horizontal="center" vertical="center"/>
    </xf>
    <xf numFmtId="0" fontId="2" fillId="5" borderId="48" xfId="3" applyFont="1" applyFill="1" applyBorder="1" applyAlignment="1">
      <alignment horizontal="center" vertical="center"/>
    </xf>
    <xf numFmtId="9" fontId="4" fillId="0" borderId="0" xfId="3" applyNumberFormat="1"/>
    <xf numFmtId="0" fontId="9" fillId="0" borderId="51" xfId="3" applyFont="1" applyBorder="1" applyAlignment="1" applyProtection="1">
      <alignment horizontal="center" vertical="center"/>
      <protection hidden="1"/>
    </xf>
    <xf numFmtId="0" fontId="2" fillId="2" borderId="52" xfId="3" applyFont="1" applyFill="1" applyBorder="1" applyAlignment="1" applyProtection="1">
      <alignment shrinkToFit="1"/>
      <protection hidden="1"/>
    </xf>
    <xf numFmtId="0" fontId="4" fillId="2" borderId="52" xfId="3" applyFill="1" applyBorder="1" applyAlignment="1" applyProtection="1">
      <alignment shrinkToFit="1"/>
      <protection hidden="1"/>
    </xf>
    <xf numFmtId="0" fontId="10" fillId="0" borderId="51" xfId="3" applyFont="1" applyBorder="1" applyAlignment="1" applyProtection="1">
      <alignment horizontal="center" vertical="center" shrinkToFit="1"/>
      <protection hidden="1"/>
    </xf>
    <xf numFmtId="0" fontId="9" fillId="0" borderId="53" xfId="3" applyFont="1" applyBorder="1" applyAlignment="1" applyProtection="1">
      <alignment horizontal="center" vertical="center" shrinkToFit="1"/>
      <protection hidden="1"/>
    </xf>
    <xf numFmtId="3" fontId="9" fillId="0" borderId="53" xfId="3" applyNumberFormat="1" applyFont="1" applyBorder="1" applyAlignment="1" applyProtection="1">
      <alignment horizontal="right" vertical="center" shrinkToFit="1"/>
      <protection hidden="1"/>
    </xf>
    <xf numFmtId="0" fontId="15" fillId="0" borderId="57" xfId="3" applyFont="1" applyBorder="1" applyAlignment="1" applyProtection="1">
      <alignment horizontal="center" vertical="center" shrinkToFit="1"/>
      <protection hidden="1"/>
    </xf>
    <xf numFmtId="0" fontId="4" fillId="0" borderId="0" xfId="3" applyAlignment="1">
      <alignment vertical="center"/>
    </xf>
    <xf numFmtId="3" fontId="4" fillId="0" borderId="0" xfId="3" applyNumberFormat="1" applyAlignment="1">
      <alignment vertical="center"/>
    </xf>
    <xf numFmtId="0" fontId="9" fillId="0" borderId="58" xfId="3" applyFont="1" applyBorder="1" applyAlignment="1" applyProtection="1">
      <alignment horizontal="center" vertical="center"/>
      <protection hidden="1"/>
    </xf>
    <xf numFmtId="0" fontId="2" fillId="2" borderId="58" xfId="3" applyFont="1" applyFill="1" applyBorder="1" applyAlignment="1" applyProtection="1">
      <alignment shrinkToFit="1"/>
      <protection hidden="1"/>
    </xf>
    <xf numFmtId="0" fontId="4" fillId="2" borderId="58" xfId="3" applyFill="1" applyBorder="1" applyAlignment="1" applyProtection="1">
      <alignment shrinkToFit="1"/>
      <protection hidden="1"/>
    </xf>
    <xf numFmtId="0" fontId="10" fillId="0" borderId="59" xfId="3" applyFont="1" applyBorder="1" applyAlignment="1" applyProtection="1">
      <alignment horizontal="center" vertical="center" shrinkToFit="1"/>
      <protection hidden="1"/>
    </xf>
    <xf numFmtId="3" fontId="9" fillId="0" borderId="60" xfId="3" applyNumberFormat="1" applyFont="1" applyBorder="1" applyAlignment="1" applyProtection="1">
      <alignment horizontal="right" vertical="center" shrinkToFit="1"/>
      <protection hidden="1"/>
    </xf>
    <xf numFmtId="0" fontId="10" fillId="0" borderId="61" xfId="3" applyFont="1" applyBorder="1" applyAlignment="1" applyProtection="1">
      <alignment horizontal="center" vertical="center" shrinkToFit="1"/>
      <protection hidden="1"/>
    </xf>
    <xf numFmtId="3" fontId="9" fillId="0" borderId="62" xfId="3" applyNumberFormat="1" applyFont="1" applyBorder="1" applyAlignment="1" applyProtection="1">
      <alignment horizontal="right" vertical="center" shrinkToFit="1"/>
      <protection hidden="1"/>
    </xf>
    <xf numFmtId="0" fontId="9" fillId="0" borderId="58" xfId="3" applyFont="1" applyBorder="1" applyAlignment="1" applyProtection="1">
      <alignment horizontal="left" vertical="center" shrinkToFit="1"/>
      <protection hidden="1"/>
    </xf>
    <xf numFmtId="0" fontId="2" fillId="2" borderId="63" xfId="3" applyFont="1" applyFill="1" applyBorder="1" applyAlignment="1" applyProtection="1">
      <alignment shrinkToFit="1"/>
      <protection hidden="1"/>
    </xf>
    <xf numFmtId="0" fontId="10" fillId="0" borderId="63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center" vertical="center"/>
      <protection hidden="1"/>
    </xf>
    <xf numFmtId="0" fontId="10" fillId="0" borderId="65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left" vertical="center" shrinkToFit="1"/>
      <protection hidden="1"/>
    </xf>
    <xf numFmtId="0" fontId="10" fillId="0" borderId="66" xfId="3" applyFont="1" applyBorder="1" applyAlignment="1" applyProtection="1">
      <alignment horizontal="center" vertical="center" shrinkToFit="1"/>
      <protection hidden="1"/>
    </xf>
    <xf numFmtId="3" fontId="9" fillId="0" borderId="67" xfId="3" applyNumberFormat="1" applyFont="1" applyBorder="1" applyAlignment="1" applyProtection="1">
      <alignment horizontal="right" vertical="center" shrinkToFit="1"/>
      <protection hidden="1"/>
    </xf>
    <xf numFmtId="0" fontId="10" fillId="0" borderId="68" xfId="3" applyFont="1" applyBorder="1" applyAlignment="1" applyProtection="1">
      <alignment horizontal="center" vertical="center" shrinkToFit="1"/>
      <protection hidden="1"/>
    </xf>
    <xf numFmtId="3" fontId="9" fillId="0" borderId="69" xfId="3" applyNumberFormat="1" applyFont="1" applyBorder="1" applyAlignment="1" applyProtection="1">
      <alignment horizontal="right" vertical="center" shrinkToFit="1"/>
      <protection hidden="1"/>
    </xf>
    <xf numFmtId="0" fontId="10" fillId="0" borderId="64" xfId="3" applyFont="1" applyBorder="1" applyAlignment="1" applyProtection="1">
      <alignment horizontal="center" vertical="center" shrinkToFit="1"/>
      <protection hidden="1"/>
    </xf>
    <xf numFmtId="0" fontId="9" fillId="0" borderId="66" xfId="3" applyFont="1" applyBorder="1" applyAlignment="1" applyProtection="1">
      <alignment horizontal="center" vertical="center" shrinkToFit="1"/>
      <protection hidden="1"/>
    </xf>
    <xf numFmtId="3" fontId="9" fillId="0" borderId="66" xfId="3" applyNumberFormat="1" applyFont="1" applyBorder="1" applyAlignment="1" applyProtection="1">
      <alignment horizontal="right" vertical="center" shrinkToFit="1"/>
      <protection hidden="1"/>
    </xf>
    <xf numFmtId="0" fontId="15" fillId="0" borderId="69" xfId="3" applyFont="1" applyBorder="1" applyAlignment="1" applyProtection="1">
      <alignment horizontal="center" vertical="center" shrinkToFit="1"/>
      <protection hidden="1"/>
    </xf>
    <xf numFmtId="0" fontId="10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center" vertical="center" shrinkToFit="1"/>
      <protection hidden="1"/>
    </xf>
    <xf numFmtId="3" fontId="9" fillId="0" borderId="0" xfId="3" applyNumberFormat="1" applyFont="1" applyAlignment="1" applyProtection="1">
      <alignment horizontal="right" vertical="center" shrinkToFit="1"/>
      <protection hidden="1"/>
    </xf>
    <xf numFmtId="0" fontId="10" fillId="0" borderId="0" xfId="3" applyFont="1" applyAlignment="1" applyProtection="1">
      <alignment horizontal="center" vertical="center" shrinkToFit="1"/>
      <protection hidden="1"/>
    </xf>
    <xf numFmtId="0" fontId="4" fillId="2" borderId="1" xfId="3" applyFill="1" applyBorder="1" applyAlignment="1" applyProtection="1">
      <alignment vertical="center"/>
      <protection hidden="1"/>
    </xf>
    <xf numFmtId="0" fontId="4" fillId="2" borderId="2" xfId="3" applyFill="1" applyBorder="1" applyAlignment="1" applyProtection="1">
      <alignment horizontal="center" vertical="center"/>
      <protection hidden="1"/>
    </xf>
    <xf numFmtId="0" fontId="2" fillId="2" borderId="2" xfId="3" applyFont="1" applyFill="1" applyBorder="1" applyAlignment="1" applyProtection="1">
      <alignment horizontal="left" vertical="center"/>
      <protection hidden="1"/>
    </xf>
    <xf numFmtId="0" fontId="4" fillId="2" borderId="2" xfId="3" applyFill="1" applyBorder="1" applyAlignment="1" applyProtection="1">
      <alignment vertical="center"/>
      <protection hidden="1"/>
    </xf>
    <xf numFmtId="0" fontId="4" fillId="3" borderId="2" xfId="3" applyFill="1" applyBorder="1"/>
    <xf numFmtId="1" fontId="4" fillId="2" borderId="2" xfId="3" applyNumberFormat="1" applyFill="1" applyBorder="1" applyProtection="1">
      <protection hidden="1"/>
    </xf>
    <xf numFmtId="0" fontId="4" fillId="2" borderId="3" xfId="3" applyFill="1" applyBorder="1" applyAlignment="1" applyProtection="1">
      <alignment vertical="center"/>
      <protection hidden="1"/>
    </xf>
    <xf numFmtId="0" fontId="4" fillId="0" borderId="0" xfId="3" applyProtection="1">
      <protection hidden="1"/>
    </xf>
    <xf numFmtId="0" fontId="2" fillId="0" borderId="0" xfId="3" applyFont="1" applyProtection="1">
      <protection hidden="1"/>
    </xf>
    <xf numFmtId="0" fontId="4" fillId="2" borderId="4" xfId="3" applyFill="1" applyBorder="1" applyAlignment="1" applyProtection="1">
      <alignment vertical="center"/>
      <protection hidden="1"/>
    </xf>
    <xf numFmtId="0" fontId="4" fillId="2" borderId="0" xfId="3" applyFill="1" applyAlignment="1" applyProtection="1">
      <alignment horizontal="center" vertical="center"/>
      <protection hidden="1"/>
    </xf>
    <xf numFmtId="0" fontId="2" fillId="2" borderId="0" xfId="3" applyFont="1" applyFill="1" applyAlignment="1" applyProtection="1">
      <alignment vertical="center"/>
      <protection hidden="1"/>
    </xf>
    <xf numFmtId="0" fontId="4" fillId="3" borderId="0" xfId="3" applyFill="1"/>
    <xf numFmtId="1" fontId="4" fillId="2" borderId="0" xfId="3" applyNumberFormat="1" applyFill="1" applyProtection="1">
      <protection hidden="1"/>
    </xf>
    <xf numFmtId="0" fontId="2" fillId="2" borderId="5" xfId="3" applyFont="1" applyFill="1" applyBorder="1" applyAlignment="1" applyProtection="1">
      <alignment vertical="center"/>
      <protection hidden="1"/>
    </xf>
    <xf numFmtId="0" fontId="2" fillId="2" borderId="5" xfId="3" applyFont="1" applyFill="1" applyBorder="1" applyAlignment="1" applyProtection="1">
      <alignment horizontal="left" vertical="center"/>
      <protection hidden="1"/>
    </xf>
    <xf numFmtId="0" fontId="2" fillId="2" borderId="0" xfId="3" applyFont="1" applyFill="1" applyAlignment="1" applyProtection="1">
      <alignment horizontal="left" vertical="center"/>
      <protection hidden="1"/>
    </xf>
    <xf numFmtId="0" fontId="4" fillId="2" borderId="0" xfId="3" applyFill="1" applyAlignment="1" applyProtection="1">
      <alignment vertical="center"/>
      <protection hidden="1"/>
    </xf>
    <xf numFmtId="0" fontId="4" fillId="2" borderId="5" xfId="3" applyFill="1" applyBorder="1" applyAlignment="1" applyProtection="1">
      <alignment vertical="center"/>
      <protection hidden="1"/>
    </xf>
    <xf numFmtId="0" fontId="4" fillId="0" borderId="0" xfId="3" applyAlignment="1" applyProtection="1">
      <alignment horizontal="center"/>
      <protection hidden="1"/>
    </xf>
    <xf numFmtId="0" fontId="4" fillId="2" borderId="6" xfId="3" applyFill="1" applyBorder="1" applyAlignment="1" applyProtection="1">
      <alignment vertical="center"/>
      <protection hidden="1"/>
    </xf>
    <xf numFmtId="0" fontId="4" fillId="2" borderId="7" xfId="3" applyFill="1" applyBorder="1" applyAlignment="1" applyProtection="1">
      <alignment horizontal="center" vertical="center"/>
      <protection hidden="1"/>
    </xf>
    <xf numFmtId="0" fontId="2" fillId="2" borderId="7" xfId="3" applyFont="1" applyFill="1" applyBorder="1" applyAlignment="1" applyProtection="1">
      <alignment horizontal="left" vertical="center"/>
      <protection hidden="1"/>
    </xf>
    <xf numFmtId="0" fontId="4" fillId="2" borderId="7" xfId="3" applyFill="1" applyBorder="1" applyAlignment="1" applyProtection="1">
      <alignment vertical="center"/>
      <protection hidden="1"/>
    </xf>
    <xf numFmtId="0" fontId="4" fillId="3" borderId="7" xfId="3" applyFill="1" applyBorder="1"/>
    <xf numFmtId="1" fontId="4" fillId="2" borderId="7" xfId="3" applyNumberFormat="1" applyFill="1" applyBorder="1" applyProtection="1">
      <protection hidden="1"/>
    </xf>
    <xf numFmtId="0" fontId="4" fillId="2" borderId="8" xfId="3" applyFill="1" applyBorder="1" applyAlignment="1" applyProtection="1">
      <alignment vertical="center"/>
      <protection hidden="1"/>
    </xf>
    <xf numFmtId="0" fontId="4" fillId="0" borderId="2" xfId="3" applyBorder="1" applyAlignment="1" applyProtection="1">
      <alignment horizontal="center"/>
      <protection hidden="1"/>
    </xf>
    <xf numFmtId="0" fontId="4" fillId="0" borderId="0" xfId="3" applyAlignment="1" applyProtection="1">
      <alignment horizontal="right"/>
      <protection hidden="1"/>
    </xf>
    <xf numFmtId="0" fontId="4" fillId="0" borderId="2" xfId="3" applyBorder="1"/>
    <xf numFmtId="1" fontId="4" fillId="0" borderId="0" xfId="3" applyNumberFormat="1" applyProtection="1">
      <protection hidden="1"/>
    </xf>
    <xf numFmtId="0" fontId="4" fillId="0" borderId="9" xfId="3" applyBorder="1" applyAlignment="1" applyProtection="1">
      <alignment horizontal="center"/>
      <protection hidden="1"/>
    </xf>
    <xf numFmtId="0" fontId="14" fillId="4" borderId="10" xfId="3" applyFont="1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 applyProtection="1">
      <alignment horizontal="left" vertical="center"/>
      <protection hidden="1"/>
    </xf>
    <xf numFmtId="0" fontId="4" fillId="4" borderId="9" xfId="3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>
      <alignment horizontal="center" vertical="center"/>
    </xf>
    <xf numFmtId="1" fontId="4" fillId="4" borderId="9" xfId="3" applyNumberFormat="1" applyFill="1" applyBorder="1" applyAlignment="1" applyProtection="1">
      <alignment horizontal="center" vertical="center"/>
      <protection hidden="1"/>
    </xf>
    <xf numFmtId="0" fontId="4" fillId="4" borderId="11" xfId="3" applyFill="1" applyBorder="1" applyAlignment="1" applyProtection="1">
      <alignment horizontal="center" vertical="center" wrapText="1"/>
      <protection hidden="1"/>
    </xf>
    <xf numFmtId="0" fontId="4" fillId="0" borderId="4" xfId="3" applyBorder="1" applyAlignment="1" applyProtection="1">
      <alignment horizontal="center" vertical="center" wrapText="1"/>
      <protection hidden="1"/>
    </xf>
    <xf numFmtId="0" fontId="4" fillId="2" borderId="12" xfId="3" applyFill="1" applyBorder="1" applyAlignment="1" applyProtection="1">
      <alignment horizontal="center"/>
      <protection hidden="1"/>
    </xf>
    <xf numFmtId="0" fontId="2" fillId="2" borderId="13" xfId="3" applyFont="1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horizontal="center" shrinkToFit="1"/>
      <protection hidden="1"/>
    </xf>
    <xf numFmtId="0" fontId="2" fillId="2" borderId="13" xfId="3" applyFont="1" applyFill="1" applyBorder="1" applyAlignment="1" applyProtection="1">
      <alignment horizontal="center" vertical="center" shrinkToFit="1"/>
      <protection hidden="1"/>
    </xf>
    <xf numFmtId="1" fontId="4" fillId="2" borderId="13" xfId="3" applyNumberFormat="1" applyFill="1" applyBorder="1" applyAlignment="1" applyProtection="1">
      <alignment horizontal="right" shrinkToFit="1"/>
      <protection hidden="1"/>
    </xf>
    <xf numFmtId="0" fontId="2" fillId="2" borderId="14" xfId="3" applyFont="1" applyFill="1" applyBorder="1" applyAlignment="1" applyProtection="1">
      <alignment horizontal="center" shrinkToFit="1"/>
      <protection hidden="1"/>
    </xf>
    <xf numFmtId="0" fontId="2" fillId="2" borderId="3" xfId="3" applyFont="1" applyFill="1" applyBorder="1" applyAlignment="1" applyProtection="1">
      <alignment horizontal="center" shrinkToFit="1"/>
      <protection hidden="1"/>
    </xf>
    <xf numFmtId="0" fontId="4" fillId="0" borderId="4" xfId="3" applyBorder="1" applyAlignment="1" applyProtection="1">
      <alignment horizontal="center"/>
      <protection hidden="1"/>
    </xf>
    <xf numFmtId="0" fontId="2" fillId="0" borderId="0" xfId="3" applyFont="1" applyAlignment="1" applyProtection="1">
      <alignment horizontal="center"/>
      <protection hidden="1"/>
    </xf>
    <xf numFmtId="0" fontId="4" fillId="2" borderId="15" xfId="3" applyFill="1" applyBorder="1" applyAlignment="1" applyProtection="1">
      <alignment horizontal="center"/>
      <protection hidden="1"/>
    </xf>
    <xf numFmtId="0" fontId="2" fillId="2" borderId="16" xfId="3" applyFont="1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horizontal="center" shrinkToFit="1"/>
      <protection hidden="1"/>
    </xf>
    <xf numFmtId="0" fontId="2" fillId="2" borderId="16" xfId="3" applyFont="1" applyFill="1" applyBorder="1" applyAlignment="1" applyProtection="1">
      <alignment horizontal="center" vertical="center" shrinkToFit="1"/>
      <protection hidden="1"/>
    </xf>
    <xf numFmtId="1" fontId="4" fillId="2" borderId="16" xfId="3" applyNumberFormat="1" applyFill="1" applyBorder="1" applyAlignment="1" applyProtection="1">
      <alignment horizontal="right" shrinkToFit="1"/>
      <protection hidden="1"/>
    </xf>
    <xf numFmtId="0" fontId="2" fillId="2" borderId="17" xfId="3" applyFont="1" applyFill="1" applyBorder="1" applyAlignment="1" applyProtection="1">
      <alignment horizontal="center" shrinkToFit="1"/>
      <protection hidden="1"/>
    </xf>
    <xf numFmtId="0" fontId="2" fillId="2" borderId="5" xfId="3" applyFont="1" applyFill="1" applyBorder="1" applyAlignment="1" applyProtection="1">
      <alignment horizontal="center" shrinkToFit="1"/>
      <protection hidden="1"/>
    </xf>
    <xf numFmtId="0" fontId="4" fillId="2" borderId="18" xfId="3" applyFill="1" applyBorder="1" applyAlignment="1" applyProtection="1">
      <alignment horizontal="center"/>
      <protection hidden="1"/>
    </xf>
    <xf numFmtId="0" fontId="2" fillId="2" borderId="19" xfId="3" applyFont="1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horizontal="center" shrinkToFit="1"/>
      <protection hidden="1"/>
    </xf>
    <xf numFmtId="0" fontId="2" fillId="2" borderId="19" xfId="3" applyFont="1" applyFill="1" applyBorder="1" applyAlignment="1" applyProtection="1">
      <alignment horizontal="center" vertical="center" shrinkToFit="1"/>
      <protection hidden="1"/>
    </xf>
    <xf numFmtId="1" fontId="4" fillId="2" borderId="19" xfId="3" applyNumberFormat="1" applyFill="1" applyBorder="1" applyAlignment="1" applyProtection="1">
      <alignment horizontal="right" shrinkToFit="1"/>
      <protection hidden="1"/>
    </xf>
    <xf numFmtId="0" fontId="2" fillId="2" borderId="20" xfId="3" applyFont="1" applyFill="1" applyBorder="1" applyAlignment="1" applyProtection="1">
      <alignment horizontal="center" shrinkToFit="1"/>
      <protection hidden="1"/>
    </xf>
    <xf numFmtId="0" fontId="4" fillId="0" borderId="0" xfId="3" applyAlignment="1" applyProtection="1">
      <alignment shrinkToFit="1"/>
      <protection hidden="1"/>
    </xf>
    <xf numFmtId="1" fontId="4" fillId="0" borderId="0" xfId="3" applyNumberFormat="1" applyAlignment="1" applyProtection="1">
      <alignment horizontal="center"/>
      <protection hidden="1"/>
    </xf>
    <xf numFmtId="0" fontId="2" fillId="2" borderId="53" xfId="2" applyFont="1" applyFill="1" applyBorder="1" applyAlignment="1" applyProtection="1">
      <alignment horizontal="center" shrinkToFit="1"/>
      <protection hidden="1"/>
    </xf>
    <xf numFmtId="1" fontId="4" fillId="2" borderId="54" xfId="2" applyNumberFormat="1" applyFont="1" applyFill="1" applyBorder="1" applyAlignment="1" applyProtection="1">
      <alignment horizontal="right" shrinkToFit="1"/>
      <protection hidden="1"/>
    </xf>
    <xf numFmtId="0" fontId="2" fillId="0" borderId="55" xfId="2" applyFont="1" applyBorder="1" applyAlignment="1" applyProtection="1">
      <alignment horizontal="center" vertical="center" shrinkToFit="1"/>
      <protection hidden="1"/>
    </xf>
    <xf numFmtId="3" fontId="4" fillId="0" borderId="56" xfId="2" applyNumberFormat="1" applyFont="1" applyBorder="1" applyAlignment="1" applyProtection="1">
      <alignment horizontal="right" vertical="center" shrinkToFit="1"/>
      <protection hidden="1"/>
    </xf>
    <xf numFmtId="0" fontId="2" fillId="0" borderId="53" xfId="2" applyFont="1" applyBorder="1" applyAlignment="1" applyProtection="1">
      <alignment horizontal="center" vertical="center" shrinkToFit="1"/>
      <protection hidden="1"/>
    </xf>
    <xf numFmtId="3" fontId="4" fillId="0" borderId="54" xfId="2" applyNumberFormat="1" applyFont="1" applyBorder="1" applyAlignment="1" applyProtection="1">
      <alignment horizontal="right" vertical="center" shrinkToFit="1"/>
      <protection hidden="1"/>
    </xf>
    <xf numFmtId="3" fontId="4" fillId="0" borderId="57" xfId="2" applyNumberFormat="1" applyFont="1" applyBorder="1" applyAlignment="1" applyProtection="1">
      <alignment horizontal="right" vertical="center" shrinkToFit="1"/>
      <protection hidden="1"/>
    </xf>
    <xf numFmtId="0" fontId="2" fillId="2" borderId="59" xfId="2" applyFont="1" applyFill="1" applyBorder="1" applyAlignment="1" applyProtection="1">
      <alignment horizontal="center" shrinkToFit="1"/>
      <protection hidden="1"/>
    </xf>
    <xf numFmtId="1" fontId="4" fillId="2" borderId="60" xfId="2" applyNumberFormat="1" applyFont="1" applyFill="1" applyBorder="1" applyAlignment="1" applyProtection="1">
      <alignment horizontal="right" shrinkToFit="1"/>
      <protection hidden="1"/>
    </xf>
    <xf numFmtId="0" fontId="2" fillId="0" borderId="61" xfId="2" applyFont="1" applyBorder="1" applyAlignment="1" applyProtection="1">
      <alignment horizontal="center" vertical="center" shrinkToFit="1"/>
      <protection hidden="1"/>
    </xf>
    <xf numFmtId="3" fontId="4" fillId="0" borderId="62" xfId="2" applyNumberFormat="1" applyFont="1" applyBorder="1" applyAlignment="1" applyProtection="1">
      <alignment horizontal="right" vertical="center" shrinkToFit="1"/>
      <protection hidden="1"/>
    </xf>
    <xf numFmtId="0" fontId="2" fillId="0" borderId="59" xfId="2" applyFont="1" applyBorder="1" applyAlignment="1" applyProtection="1">
      <alignment horizontal="center" vertical="center" shrinkToFit="1"/>
      <protection hidden="1"/>
    </xf>
    <xf numFmtId="3" fontId="4" fillId="0" borderId="60" xfId="2" applyNumberFormat="1" applyFont="1" applyBorder="1" applyAlignment="1" applyProtection="1">
      <alignment horizontal="right" vertical="center" shrinkToFit="1"/>
      <protection hidden="1"/>
    </xf>
    <xf numFmtId="0" fontId="2" fillId="2" borderId="53" xfId="3" applyFont="1" applyFill="1" applyBorder="1" applyAlignment="1" applyProtection="1">
      <alignment horizontal="center" shrinkToFit="1"/>
      <protection hidden="1"/>
    </xf>
    <xf numFmtId="1" fontId="4" fillId="2" borderId="54" xfId="3" applyNumberFormat="1" applyFill="1" applyBorder="1" applyAlignment="1" applyProtection="1">
      <alignment horizontal="right" shrinkToFit="1"/>
      <protection hidden="1"/>
    </xf>
    <xf numFmtId="0" fontId="2" fillId="0" borderId="55" xfId="3" applyFont="1" applyBorder="1" applyAlignment="1" applyProtection="1">
      <alignment horizontal="center" vertical="center" shrinkToFit="1"/>
      <protection hidden="1"/>
    </xf>
    <xf numFmtId="3" fontId="4" fillId="0" borderId="56" xfId="3" applyNumberFormat="1" applyBorder="1" applyAlignment="1" applyProtection="1">
      <alignment horizontal="right" vertical="center" shrinkToFit="1"/>
      <protection hidden="1"/>
    </xf>
    <xf numFmtId="0" fontId="2" fillId="0" borderId="53" xfId="3" applyFont="1" applyBorder="1" applyAlignment="1" applyProtection="1">
      <alignment horizontal="center" vertical="center" shrinkToFit="1"/>
      <protection hidden="1"/>
    </xf>
    <xf numFmtId="3" fontId="4" fillId="0" borderId="54" xfId="3" applyNumberFormat="1" applyBorder="1" applyAlignment="1" applyProtection="1">
      <alignment horizontal="right" vertical="center" shrinkToFit="1"/>
      <protection hidden="1"/>
    </xf>
    <xf numFmtId="3" fontId="4" fillId="0" borderId="57" xfId="3" applyNumberFormat="1" applyBorder="1" applyAlignment="1" applyProtection="1">
      <alignment horizontal="right" vertical="center" shrinkToFit="1"/>
      <protection hidden="1"/>
    </xf>
    <xf numFmtId="0" fontId="2" fillId="2" borderId="59" xfId="3" applyFont="1" applyFill="1" applyBorder="1" applyAlignment="1" applyProtection="1">
      <alignment horizontal="center" shrinkToFit="1"/>
      <protection hidden="1"/>
    </xf>
    <xf numFmtId="1" fontId="4" fillId="2" borderId="60" xfId="3" applyNumberFormat="1" applyFill="1" applyBorder="1" applyAlignment="1" applyProtection="1">
      <alignment horizontal="right" shrinkToFit="1"/>
      <protection hidden="1"/>
    </xf>
    <xf numFmtId="0" fontId="2" fillId="0" borderId="61" xfId="3" applyFont="1" applyBorder="1" applyAlignment="1" applyProtection="1">
      <alignment horizontal="center" vertical="center" shrinkToFit="1"/>
      <protection hidden="1"/>
    </xf>
    <xf numFmtId="3" fontId="4" fillId="0" borderId="62" xfId="3" applyNumberFormat="1" applyBorder="1" applyAlignment="1" applyProtection="1">
      <alignment horizontal="right" vertical="center" shrinkToFit="1"/>
      <protection hidden="1"/>
    </xf>
    <xf numFmtId="0" fontId="2" fillId="0" borderId="59" xfId="3" applyFont="1" applyBorder="1" applyAlignment="1" applyProtection="1">
      <alignment horizontal="center" vertical="center" shrinkToFit="1"/>
      <protection hidden="1"/>
    </xf>
    <xf numFmtId="3" fontId="4" fillId="0" borderId="60" xfId="3" applyNumberFormat="1" applyBorder="1" applyAlignment="1" applyProtection="1">
      <alignment horizontal="right" vertical="center" shrinkToFit="1"/>
      <protection hidden="1"/>
    </xf>
    <xf numFmtId="0" fontId="1" fillId="0" borderId="9" xfId="1" applyBorder="1"/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left" vertical="center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4" fillId="4" borderId="2" xfId="1" applyFont="1" applyFill="1" applyBorder="1" applyAlignment="1">
      <alignment horizontal="center" vertical="center"/>
    </xf>
    <xf numFmtId="1" fontId="1" fillId="4" borderId="2" xfId="1" applyNumberFormat="1" applyFill="1" applyBorder="1" applyAlignment="1" applyProtection="1">
      <alignment horizontal="center" vertical="center"/>
      <protection hidden="1"/>
    </xf>
    <xf numFmtId="0" fontId="4" fillId="4" borderId="2" xfId="1" applyFont="1" applyFill="1" applyBorder="1" applyAlignment="1" applyProtection="1">
      <alignment horizontal="center" vertical="center" wrapText="1"/>
      <protection hidden="1"/>
    </xf>
    <xf numFmtId="0" fontId="4" fillId="4" borderId="3" xfId="1" applyFont="1" applyFill="1" applyBorder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2" fillId="2" borderId="13" xfId="1" applyFont="1" applyFill="1" applyBorder="1" applyAlignment="1" applyProtection="1">
      <alignment horizontal="center" shrinkToFit="1"/>
      <protection hidden="1"/>
    </xf>
    <xf numFmtId="0" fontId="2" fillId="2" borderId="16" xfId="1" applyFont="1" applyFill="1" applyBorder="1" applyAlignment="1" applyProtection="1">
      <alignment horizontal="center" shrinkToFit="1"/>
      <protection hidden="1"/>
    </xf>
    <xf numFmtId="0" fontId="2" fillId="2" borderId="19" xfId="1" applyFont="1" applyFill="1" applyBorder="1" applyAlignment="1" applyProtection="1">
      <alignment horizontal="center" shrinkToFit="1"/>
      <protection hidden="1"/>
    </xf>
    <xf numFmtId="0" fontId="13" fillId="5" borderId="24" xfId="3" applyFont="1" applyFill="1" applyBorder="1" applyAlignment="1">
      <alignment horizontal="center" vertical="center"/>
    </xf>
    <xf numFmtId="0" fontId="13" fillId="5" borderId="25" xfId="3" applyFont="1" applyFill="1" applyBorder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 vertical="top"/>
    </xf>
    <xf numFmtId="0" fontId="12" fillId="5" borderId="22" xfId="3" applyFont="1" applyFill="1" applyBorder="1" applyAlignment="1">
      <alignment horizontal="center" wrapText="1"/>
    </xf>
    <xf numFmtId="0" fontId="12" fillId="5" borderId="29" xfId="3" applyFont="1" applyFill="1" applyBorder="1" applyAlignment="1">
      <alignment horizontal="center" wrapText="1"/>
    </xf>
    <xf numFmtId="0" fontId="10" fillId="5" borderId="23" xfId="3" applyFont="1" applyFill="1" applyBorder="1" applyAlignment="1">
      <alignment horizontal="center" wrapText="1"/>
    </xf>
    <xf numFmtId="0" fontId="10" fillId="5" borderId="30" xfId="3" applyFont="1" applyFill="1" applyBorder="1" applyAlignment="1">
      <alignment horizontal="center" wrapText="1"/>
    </xf>
    <xf numFmtId="0" fontId="10" fillId="5" borderId="22" xfId="3" applyFont="1" applyFill="1" applyBorder="1" applyAlignment="1">
      <alignment horizontal="center"/>
    </xf>
    <xf numFmtId="0" fontId="10" fillId="5" borderId="29" xfId="3" applyFont="1" applyFill="1" applyBorder="1" applyAlignment="1">
      <alignment horizontal="center"/>
    </xf>
    <xf numFmtId="0" fontId="13" fillId="5" borderId="26" xfId="3" applyFont="1" applyFill="1" applyBorder="1" applyAlignment="1">
      <alignment horizontal="center" vertical="center"/>
    </xf>
    <xf numFmtId="0" fontId="13" fillId="5" borderId="27" xfId="3" applyFont="1" applyFill="1" applyBorder="1" applyAlignment="1">
      <alignment horizontal="center" vertical="center"/>
    </xf>
    <xf numFmtId="0" fontId="10" fillId="5" borderId="24" xfId="3" applyFont="1" applyFill="1" applyBorder="1" applyAlignment="1">
      <alignment horizontal="center" vertical="center"/>
    </xf>
    <xf numFmtId="0" fontId="10" fillId="5" borderId="28" xfId="3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0" fontId="10" fillId="5" borderId="11" xfId="3" applyFont="1" applyFill="1" applyBorder="1" applyAlignment="1">
      <alignment horizontal="center" vertical="center"/>
    </xf>
    <xf numFmtId="0" fontId="10" fillId="5" borderId="36" xfId="3" applyFont="1" applyFill="1" applyBorder="1" applyAlignment="1">
      <alignment horizontal="center" vertical="center"/>
    </xf>
    <xf numFmtId="0" fontId="10" fillId="5" borderId="34" xfId="3" applyFont="1" applyFill="1" applyBorder="1" applyAlignment="1">
      <alignment horizontal="center" vertical="center"/>
    </xf>
    <xf numFmtId="16" fontId="14" fillId="5" borderId="31" xfId="3" applyNumberFormat="1" applyFont="1" applyFill="1" applyBorder="1" applyAlignment="1" applyProtection="1">
      <alignment horizontal="center" vertical="center" wrapText="1"/>
      <protection locked="0"/>
    </xf>
    <xf numFmtId="0" fontId="14" fillId="5" borderId="32" xfId="3" applyFont="1" applyFill="1" applyBorder="1" applyAlignment="1" applyProtection="1">
      <alignment horizontal="center" vertical="center" wrapText="1"/>
      <protection locked="0"/>
    </xf>
    <xf numFmtId="0" fontId="14" fillId="5" borderId="31" xfId="3" applyFont="1" applyFill="1" applyBorder="1" applyAlignment="1" applyProtection="1">
      <alignment horizontal="center" vertical="center" wrapText="1"/>
      <protection locked="0"/>
    </xf>
    <xf numFmtId="0" fontId="14" fillId="5" borderId="33" xfId="3" applyFont="1" applyFill="1" applyBorder="1" applyAlignment="1" applyProtection="1">
      <alignment horizontal="center" vertical="center" wrapText="1"/>
      <protection locked="0"/>
    </xf>
    <xf numFmtId="0" fontId="14" fillId="5" borderId="34" xfId="3" applyFont="1" applyFill="1" applyBorder="1" applyAlignment="1" applyProtection="1">
      <alignment horizontal="center" vertical="center" wrapText="1"/>
      <protection locked="0"/>
    </xf>
    <xf numFmtId="0" fontId="12" fillId="5" borderId="33" xfId="3" applyFont="1" applyFill="1" applyBorder="1" applyAlignment="1" applyProtection="1">
      <alignment horizontal="center" vertical="center" wrapText="1"/>
      <protection locked="0"/>
    </xf>
    <xf numFmtId="0" fontId="12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11" xfId="3" applyFont="1" applyFill="1" applyBorder="1" applyAlignment="1" applyProtection="1">
      <alignment horizontal="center" vertical="center" wrapText="1"/>
      <protection locked="0"/>
    </xf>
    <xf numFmtId="0" fontId="13" fillId="5" borderId="24" xfId="2" applyFont="1" applyFill="1" applyBorder="1" applyAlignment="1">
      <alignment horizontal="center" vertical="center"/>
    </xf>
    <xf numFmtId="0" fontId="13" fillId="5" borderId="25" xfId="2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vertical="top"/>
    </xf>
    <xf numFmtId="0" fontId="12" fillId="5" borderId="22" xfId="2" applyFont="1" applyFill="1" applyBorder="1" applyAlignment="1">
      <alignment horizontal="center" wrapText="1"/>
    </xf>
    <xf numFmtId="0" fontId="12" fillId="5" borderId="29" xfId="2" applyFont="1" applyFill="1" applyBorder="1" applyAlignment="1">
      <alignment horizontal="center" wrapText="1"/>
    </xf>
    <xf numFmtId="0" fontId="10" fillId="5" borderId="23" xfId="2" applyFont="1" applyFill="1" applyBorder="1" applyAlignment="1">
      <alignment horizontal="center" wrapText="1"/>
    </xf>
    <xf numFmtId="0" fontId="10" fillId="5" borderId="30" xfId="2" applyFont="1" applyFill="1" applyBorder="1" applyAlignment="1">
      <alignment horizontal="center" wrapText="1"/>
    </xf>
    <xf numFmtId="0" fontId="10" fillId="5" borderId="22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/>
    </xf>
    <xf numFmtId="0" fontId="13" fillId="5" borderId="26" xfId="2" applyFont="1" applyFill="1" applyBorder="1" applyAlignment="1">
      <alignment horizontal="center" vertical="center"/>
    </xf>
    <xf numFmtId="0" fontId="13" fillId="5" borderId="27" xfId="2" applyFont="1" applyFill="1" applyBorder="1" applyAlignment="1">
      <alignment horizontal="center" vertical="center"/>
    </xf>
    <xf numFmtId="0" fontId="10" fillId="5" borderId="24" xfId="2" applyFont="1" applyFill="1" applyBorder="1" applyAlignment="1">
      <alignment horizontal="center" vertical="center"/>
    </xf>
    <xf numFmtId="0" fontId="10" fillId="5" borderId="28" xfId="2" applyFont="1" applyFill="1" applyBorder="1" applyAlignment="1">
      <alignment horizontal="center" vertical="center"/>
    </xf>
    <xf numFmtId="0" fontId="10" fillId="5" borderId="27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0" fillId="5" borderId="36" xfId="2" applyFont="1" applyFill="1" applyBorder="1" applyAlignment="1">
      <alignment horizontal="center" vertical="center"/>
    </xf>
    <xf numFmtId="0" fontId="10" fillId="5" borderId="34" xfId="2" applyFont="1" applyFill="1" applyBorder="1" applyAlignment="1">
      <alignment horizontal="center" vertical="center"/>
    </xf>
    <xf numFmtId="16" fontId="14" fillId="5" borderId="31" xfId="2" applyNumberFormat="1" applyFont="1" applyFill="1" applyBorder="1" applyAlignment="1" applyProtection="1">
      <alignment horizontal="center" vertical="center" wrapText="1"/>
      <protection locked="0"/>
    </xf>
    <xf numFmtId="0" fontId="14" fillId="5" borderId="32" xfId="2" applyFont="1" applyFill="1" applyBorder="1" applyAlignment="1" applyProtection="1">
      <alignment horizontal="center" vertical="center" wrapText="1"/>
      <protection locked="0"/>
    </xf>
    <xf numFmtId="0" fontId="14" fillId="5" borderId="31" xfId="2" applyFont="1" applyFill="1" applyBorder="1" applyAlignment="1" applyProtection="1">
      <alignment horizontal="center" vertical="center" wrapText="1"/>
      <protection locked="0"/>
    </xf>
    <xf numFmtId="0" fontId="14" fillId="5" borderId="33" xfId="2" applyFont="1" applyFill="1" applyBorder="1" applyAlignment="1" applyProtection="1">
      <alignment horizontal="center" vertical="center" wrapText="1"/>
      <protection locked="0"/>
    </xf>
    <xf numFmtId="0" fontId="14" fillId="5" borderId="34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</cellXfs>
  <cellStyles count="4">
    <cellStyle name="Normalno" xfId="0" builtinId="0"/>
    <cellStyle name="Normalno 2" xfId="1" xr:uid="{F8750FF1-965B-4379-92AA-ECA5599030FA}"/>
    <cellStyle name="Normalno 3" xfId="2" xr:uid="{3E7BC86D-CDC8-4CC1-89B2-C8660CFF15F5}"/>
    <cellStyle name="Normalno 4" xfId="3" xr:uid="{8664DD5C-FE3C-4798-998A-7B425F519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C94B5C72-E8EF-4750-8377-3022409F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152400</xdr:rowOff>
    </xdr:from>
    <xdr:to>
      <xdr:col>7</xdr:col>
      <xdr:colOff>447675</xdr:colOff>
      <xdr:row>5</xdr:row>
      <xdr:rowOff>142875</xdr:rowOff>
    </xdr:to>
    <xdr:pic macro="[2]!sortiranjepojedinačn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90248235-6608-40FD-B125-0B254F6F0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5240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0</xdr:row>
      <xdr:rowOff>152400</xdr:rowOff>
    </xdr:from>
    <xdr:ext cx="819150" cy="800100"/>
    <xdr:pic macro="[0]!sortiranjepojedinačn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9B943969-8CE3-4986-B407-FFCCF3D9B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15240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3]!pojedinačn0">
      <xdr:nvPicPr>
        <xdr:cNvPr id="2" name="Picture 1">
          <a:extLst>
            <a:ext uri="{FF2B5EF4-FFF2-40B4-BE49-F238E27FC236}">
              <a16:creationId xmlns:a16="http://schemas.microsoft.com/office/drawing/2014/main" id="{27F1C330-F96D-4A4B-BB50-1148200A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3]!sortpoprezimenu">
      <xdr:nvPicPr>
        <xdr:cNvPr id="3" name="Picture 1">
          <a:extLst>
            <a:ext uri="{FF2B5EF4-FFF2-40B4-BE49-F238E27FC236}">
              <a16:creationId xmlns:a16="http://schemas.microsoft.com/office/drawing/2014/main" id="{78D1590D-12F1-493E-B4F7-C2A959AA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4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454E7F15-B32F-44DB-8F6F-F01B6537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5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4A74C793-115D-47A1-A229-8990F907C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7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53BDF50-155A-41F3-9EEC-740B4913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EF2DFD50-A619-4C8A-9DA7-02AE5E424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3" name="Picture 1">
          <a:extLst>
            <a:ext uri="{FF2B5EF4-FFF2-40B4-BE49-F238E27FC236}">
              <a16:creationId xmlns:a16="http://schemas.microsoft.com/office/drawing/2014/main" id="{19259585-8472-41DA-9ED6-B2177960D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Masteri\1.%20kolo\MASTERI%201.%20KOLO%20TUR&#268;I&#352;&#262;E%202026.xls" TargetMode="External"/><Relationship Id="rId1" Type="http://schemas.openxmlformats.org/officeDocument/2006/relationships/externalLinkPath" Target="Masteri/1.%20kolo/MASTERI%201.%20KOLO%20TUR&#268;I&#352;&#262;E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Masteri\2.%20kolo\POJEDINACNA-NATJECANJA-SA-PODSEKTORIMA-&#8211;-RADNI.xls" TargetMode="External"/><Relationship Id="rId1" Type="http://schemas.openxmlformats.org/officeDocument/2006/relationships/externalLinkPath" Target="Masteri/2.%20kolo/POJEDINACNA-NATJECANJA-SA-PODSEKTORIMA-&#8211;-RADNI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Masteri\1.%20kolo\ZBIRNI%20pojedina&#269;no%20masteri%202026.xlsm" TargetMode="External"/><Relationship Id="rId1" Type="http://schemas.openxmlformats.org/officeDocument/2006/relationships/externalLinkPath" Target="Masteri/1.%20kolo/ZBIRNI%20pojedina&#269;no%20masteri%20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Veterani\1.%20kolo\POJEDINACNA-NATJECANJA-SA-PODSEKTORIMA-&#8211;-RADNI%20(2).xls" TargetMode="External"/><Relationship Id="rId1" Type="http://schemas.openxmlformats.org/officeDocument/2006/relationships/externalLinkPath" Target="Veterani/1.%20kolo/POJEDINACNA-NATJECANJA-SA-PODSEKTORIMA-&#8211;-RADNI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Veterani\2.%20kolo\POJEDINACNA-NATJECANJA-SA-PODSEKTORIMA-&#8211;-RADNI%20(2).xls" TargetMode="External"/><Relationship Id="rId1" Type="http://schemas.openxmlformats.org/officeDocument/2006/relationships/externalLinkPath" Target="Veterani/2.%20kolo/POJEDINACNA-NATJECANJA-SA-PODSEKTORIMA-&#8211;-RADNI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Masteri\3.%20kolo\POJEDINACNA-NATJECANJA-SA-PODSEKTORIMA---RADNI.xls" TargetMode="External"/><Relationship Id="rId1" Type="http://schemas.openxmlformats.org/officeDocument/2006/relationships/externalLinkPath" Target="Masteri/3.%20kolo/POJEDINACNA-NATJECANJA-SA-PODSEKTORIMA---RADNI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Veterani\3.%20kolo\POJEDINACNA-NATJECANJA-SA-PODSEKTORIMA-&#8211;-RADNI%20(2).xls" TargetMode="External"/><Relationship Id="rId1" Type="http://schemas.openxmlformats.org/officeDocument/2006/relationships/externalLinkPath" Target="Veterani/3.%20kolo/POJEDINACNA-NATJECANJA-SA-PODSEKTORIMA-&#8211;-RADNI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 1. KOLO TURČIŠĆE 2026"/>
    </sheetNames>
    <definedNames>
      <definedName name="sortiranjesektorskogplasmana"/>
    </definedNames>
    <sheetDataSet>
      <sheetData sheetId="0">
        <row r="2">
          <cell r="H2" t="str">
            <v>1. KOLO LIGE MASTERA</v>
          </cell>
        </row>
        <row r="4">
          <cell r="H4" t="str">
            <v>TURČIŠĆE</v>
          </cell>
        </row>
        <row r="5">
          <cell r="H5">
            <v>46158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Perko Miljenko</v>
          </cell>
          <cell r="C6" t="str">
            <v>TSH Sensas Som.si Čakovec</v>
          </cell>
          <cell r="D6">
            <v>3915</v>
          </cell>
          <cell r="E6">
            <v>9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Žganec Vladimir</v>
          </cell>
          <cell r="C7" t="str">
            <v>Zlatna Udica Krištanovec</v>
          </cell>
          <cell r="D7">
            <v>2800</v>
          </cell>
          <cell r="E7">
            <v>2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Gudlin Ivan</v>
          </cell>
          <cell r="C8" t="str">
            <v>Smuđ Goričan</v>
          </cell>
          <cell r="D8">
            <v>2770</v>
          </cell>
          <cell r="E8">
            <v>1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Mađerić Marijan</v>
          </cell>
          <cell r="C9" t="str">
            <v>Klen Sveta Marija</v>
          </cell>
          <cell r="D9">
            <v>2455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Škoda Mladen</v>
          </cell>
          <cell r="C10" t="str">
            <v>Žužička Kotoriba</v>
          </cell>
          <cell r="D10">
            <v>1720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Nađ Ladislav</v>
          </cell>
          <cell r="C11" t="str">
            <v>Linjak Palovec</v>
          </cell>
          <cell r="D11">
            <v>1665</v>
          </cell>
          <cell r="E11">
            <v>6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Klobučarić Stjepan</v>
          </cell>
          <cell r="C12" t="str">
            <v>Interland Čakovec</v>
          </cell>
          <cell r="D12">
            <v>1625</v>
          </cell>
          <cell r="E12">
            <v>10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Pranklin Zvonko</v>
          </cell>
          <cell r="C13" t="str">
            <v>Šaran Palionovec</v>
          </cell>
          <cell r="D13">
            <v>1615</v>
          </cell>
          <cell r="E13">
            <v>5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Orehovec Ivan</v>
          </cell>
          <cell r="C14" t="str">
            <v>Klen Sveta Marija</v>
          </cell>
          <cell r="D14">
            <v>1570</v>
          </cell>
          <cell r="E14">
            <v>3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Vugrinec Ivica</v>
          </cell>
          <cell r="C15" t="str">
            <v>Mura Mursko Središće</v>
          </cell>
          <cell r="D15">
            <v>1350</v>
          </cell>
          <cell r="E15">
            <v>4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Horvat Damir</v>
          </cell>
          <cell r="C16" t="str">
            <v>Klen Sveta Marija</v>
          </cell>
          <cell r="D16">
            <v>4370</v>
          </cell>
          <cell r="E16">
            <v>18</v>
          </cell>
          <cell r="F16" t="str">
            <v>B</v>
          </cell>
          <cell r="G16">
            <v>1</v>
          </cell>
          <cell r="H16">
            <v>1</v>
          </cell>
        </row>
        <row r="17">
          <cell r="B17" t="str">
            <v>Slaviček Željko</v>
          </cell>
          <cell r="C17" t="str">
            <v>Smuđ Draškovec</v>
          </cell>
          <cell r="D17">
            <v>3640</v>
          </cell>
          <cell r="E17">
            <v>12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Čeh Dragutin</v>
          </cell>
          <cell r="C18" t="str">
            <v>Čakovec Interland Čakovec</v>
          </cell>
          <cell r="D18">
            <v>2945</v>
          </cell>
          <cell r="E18">
            <v>15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Zrna Damir</v>
          </cell>
          <cell r="C19" t="str">
            <v>Črnec Donji Hrašćan</v>
          </cell>
          <cell r="D19">
            <v>2840</v>
          </cell>
          <cell r="E19">
            <v>13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Jug Josip</v>
          </cell>
          <cell r="C20" t="str">
            <v>TSH Sensas Som.si Čakovec</v>
          </cell>
          <cell r="D20">
            <v>2630</v>
          </cell>
          <cell r="E20">
            <v>11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Peter Dragutin</v>
          </cell>
          <cell r="C21" t="str">
            <v>Klen Sveta Marija</v>
          </cell>
          <cell r="D21">
            <v>2610</v>
          </cell>
          <cell r="E21">
            <v>16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Mesarić Branko</v>
          </cell>
          <cell r="C22" t="str">
            <v>Smuđ Goričan</v>
          </cell>
          <cell r="D22">
            <v>2080</v>
          </cell>
          <cell r="E22">
            <v>14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Begović Leo</v>
          </cell>
          <cell r="C23" t="str">
            <v>Smuđ Draškovec</v>
          </cell>
          <cell r="D23">
            <v>1410</v>
          </cell>
          <cell r="E23">
            <v>19</v>
          </cell>
          <cell r="F23" t="str">
            <v>B</v>
          </cell>
          <cell r="G23">
            <v>8</v>
          </cell>
          <cell r="H23">
            <v>16</v>
          </cell>
        </row>
        <row r="24">
          <cell r="B24" t="str">
            <v>Orač Lidija</v>
          </cell>
          <cell r="C24" t="str">
            <v>Klen Sveta Marija</v>
          </cell>
          <cell r="D24">
            <v>1000</v>
          </cell>
          <cell r="E24">
            <v>17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SA-PODSE"/>
    </sheetNames>
    <definedNames>
      <definedName name="sortiranjepojedinačnogplasmana"/>
    </definedNames>
    <sheetDataSet>
      <sheetData sheetId="0">
        <row r="2">
          <cell r="H2" t="str">
            <v>2.KOLO MASTERI</v>
          </cell>
        </row>
        <row r="4">
          <cell r="H4" t="str">
            <v>SRC Palovec</v>
          </cell>
        </row>
        <row r="5">
          <cell r="H5" t="str">
            <v>PALOVEC 30.05.2026.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Linjak Palovec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Peter Dragutin</v>
          </cell>
          <cell r="C6" t="str">
            <v>Klen Sveta Marija</v>
          </cell>
          <cell r="D6">
            <v>23550</v>
          </cell>
          <cell r="E6">
            <v>13</v>
          </cell>
          <cell r="F6" t="str">
            <v>B</v>
          </cell>
          <cell r="G6">
            <v>1</v>
          </cell>
          <cell r="H6">
            <v>1</v>
          </cell>
        </row>
        <row r="7">
          <cell r="B7" t="str">
            <v>Horvat Damir</v>
          </cell>
          <cell r="C7" t="str">
            <v>Klen Sveta Marija</v>
          </cell>
          <cell r="D7">
            <v>14460</v>
          </cell>
          <cell r="E7">
            <v>2</v>
          </cell>
          <cell r="F7" t="str">
            <v>A</v>
          </cell>
          <cell r="G7">
            <v>1</v>
          </cell>
          <cell r="H7">
            <v>2</v>
          </cell>
        </row>
        <row r="8">
          <cell r="B8" t="str">
            <v>Begović Leo</v>
          </cell>
          <cell r="C8" t="str">
            <v>Smuđ Draškovec</v>
          </cell>
          <cell r="D8">
            <v>21850</v>
          </cell>
          <cell r="E8">
            <v>11</v>
          </cell>
          <cell r="F8" t="str">
            <v>B</v>
          </cell>
          <cell r="G8">
            <v>2</v>
          </cell>
          <cell r="H8">
            <v>3</v>
          </cell>
        </row>
        <row r="9">
          <cell r="B9" t="str">
            <v>Zrna Dmir</v>
          </cell>
          <cell r="C9" t="str">
            <v>Črnec Donji Hrašćan</v>
          </cell>
          <cell r="D9">
            <v>12960</v>
          </cell>
          <cell r="E9">
            <v>6</v>
          </cell>
          <cell r="F9" t="str">
            <v>A</v>
          </cell>
          <cell r="G9">
            <v>2</v>
          </cell>
          <cell r="H9">
            <v>4</v>
          </cell>
        </row>
        <row r="10">
          <cell r="B10" t="str">
            <v>Orač Lidija</v>
          </cell>
          <cell r="C10" t="str">
            <v>Klen Sveta Marija</v>
          </cell>
          <cell r="D10">
            <v>11780</v>
          </cell>
          <cell r="E10">
            <v>3</v>
          </cell>
          <cell r="F10" t="str">
            <v>A</v>
          </cell>
          <cell r="G10">
            <v>3</v>
          </cell>
          <cell r="H10">
            <v>5</v>
          </cell>
        </row>
        <row r="11">
          <cell r="B11" t="str">
            <v>Slaviček Željko</v>
          </cell>
          <cell r="C11" t="str">
            <v>Smuđ Draškovec</v>
          </cell>
          <cell r="D11">
            <v>11060</v>
          </cell>
          <cell r="E11">
            <v>14</v>
          </cell>
          <cell r="F11" t="str">
            <v>B</v>
          </cell>
          <cell r="G11">
            <v>3</v>
          </cell>
          <cell r="H11">
            <v>6</v>
          </cell>
        </row>
        <row r="12">
          <cell r="B12" t="str">
            <v>Škoda Mladen</v>
          </cell>
          <cell r="C12" t="str">
            <v>Žužička Kotoriba</v>
          </cell>
          <cell r="D12">
            <v>10160</v>
          </cell>
          <cell r="E12">
            <v>1</v>
          </cell>
          <cell r="F12" t="str">
            <v>A</v>
          </cell>
          <cell r="G12">
            <v>4</v>
          </cell>
          <cell r="H12">
            <v>7</v>
          </cell>
        </row>
        <row r="13">
          <cell r="B13" t="str">
            <v>Perko Miljenko</v>
          </cell>
          <cell r="C13" t="str">
            <v>Tsh SensasČakovec</v>
          </cell>
          <cell r="D13">
            <v>9910</v>
          </cell>
          <cell r="E13">
            <v>12</v>
          </cell>
          <cell r="F13" t="str">
            <v>B</v>
          </cell>
          <cell r="G13">
            <v>4</v>
          </cell>
          <cell r="H13">
            <v>8</v>
          </cell>
        </row>
        <row r="14">
          <cell r="B14" t="str">
            <v>Čeh Dragutin</v>
          </cell>
          <cell r="C14" t="str">
            <v>Čakovec Interland</v>
          </cell>
          <cell r="D14">
            <v>9035</v>
          </cell>
          <cell r="E14">
            <v>18</v>
          </cell>
          <cell r="F14" t="str">
            <v>B</v>
          </cell>
          <cell r="G14">
            <v>5</v>
          </cell>
          <cell r="H14">
            <v>9</v>
          </cell>
        </row>
        <row r="15">
          <cell r="B15" t="str">
            <v>Mađarić Marijan</v>
          </cell>
          <cell r="C15" t="str">
            <v>Klen Sveta Marija</v>
          </cell>
          <cell r="D15">
            <v>5035</v>
          </cell>
          <cell r="E15">
            <v>5</v>
          </cell>
          <cell r="F15" t="str">
            <v>A</v>
          </cell>
          <cell r="G15">
            <v>5</v>
          </cell>
          <cell r="H15">
            <v>10</v>
          </cell>
        </row>
        <row r="16">
          <cell r="B16" t="str">
            <v>Žganec Vladimir</v>
          </cell>
          <cell r="C16" t="str">
            <v>Zlatna Udica Krištanović</v>
          </cell>
          <cell r="D16">
            <v>8920</v>
          </cell>
          <cell r="E16">
            <v>10</v>
          </cell>
          <cell r="F16" t="str">
            <v>B</v>
          </cell>
          <cell r="G16">
            <v>6</v>
          </cell>
          <cell r="H16">
            <v>11</v>
          </cell>
        </row>
        <row r="17">
          <cell r="B17" t="str">
            <v>Jug Josip</v>
          </cell>
          <cell r="C17" t="str">
            <v>Tsh Sensas Čakovec</v>
          </cell>
          <cell r="D17">
            <v>4340</v>
          </cell>
          <cell r="E17">
            <v>4</v>
          </cell>
          <cell r="F17" t="str">
            <v>A</v>
          </cell>
          <cell r="G17">
            <v>6</v>
          </cell>
          <cell r="H17">
            <v>12</v>
          </cell>
        </row>
        <row r="18">
          <cell r="B18" t="str">
            <v>Klobučarić Stjepan</v>
          </cell>
          <cell r="C18" t="str">
            <v>Čakovec Interland</v>
          </cell>
          <cell r="D18">
            <v>8840</v>
          </cell>
          <cell r="E18">
            <v>15</v>
          </cell>
          <cell r="F18" t="str">
            <v>B</v>
          </cell>
          <cell r="G18">
            <v>7</v>
          </cell>
          <cell r="H18">
            <v>13</v>
          </cell>
        </row>
        <row r="19">
          <cell r="B19" t="str">
            <v>Ružić Branko</v>
          </cell>
          <cell r="C19" t="str">
            <v>Sunčanica Pribislavec</v>
          </cell>
          <cell r="D19">
            <v>3000</v>
          </cell>
          <cell r="E19">
            <v>7</v>
          </cell>
          <cell r="F19" t="str">
            <v>A</v>
          </cell>
          <cell r="G19">
            <v>7</v>
          </cell>
          <cell r="H19">
            <v>14</v>
          </cell>
        </row>
        <row r="20">
          <cell r="B20" t="str">
            <v>Nađ Ladislav</v>
          </cell>
          <cell r="C20" t="str">
            <v>Linjak Palovec</v>
          </cell>
          <cell r="D20">
            <v>8105</v>
          </cell>
          <cell r="E20">
            <v>17</v>
          </cell>
          <cell r="F20" t="str">
            <v>B</v>
          </cell>
          <cell r="G20">
            <v>8</v>
          </cell>
          <cell r="H20">
            <v>15</v>
          </cell>
        </row>
        <row r="21">
          <cell r="B21" t="str">
            <v>Pranklin Zvonko</v>
          </cell>
          <cell r="C21" t="str">
            <v>Šaran Palinovec</v>
          </cell>
          <cell r="D21">
            <v>2635</v>
          </cell>
          <cell r="E21">
            <v>8</v>
          </cell>
          <cell r="F21" t="str">
            <v>A</v>
          </cell>
          <cell r="G21">
            <v>8</v>
          </cell>
          <cell r="H21">
            <v>16</v>
          </cell>
        </row>
        <row r="22">
          <cell r="B22" t="str">
            <v>Gundlin Ivan</v>
          </cell>
          <cell r="C22" t="str">
            <v>Smuđ Goričan</v>
          </cell>
          <cell r="D22">
            <v>6725</v>
          </cell>
          <cell r="E22">
            <v>16</v>
          </cell>
          <cell r="F22" t="str">
            <v>B</v>
          </cell>
          <cell r="G22">
            <v>9</v>
          </cell>
          <cell r="H22">
            <v>17</v>
          </cell>
        </row>
        <row r="23">
          <cell r="B23" t="str">
            <v>Orehovec Ivan</v>
          </cell>
          <cell r="C23" t="str">
            <v>Klen Sveta Marija</v>
          </cell>
          <cell r="D23">
            <v>2465</v>
          </cell>
          <cell r="E23">
            <v>9</v>
          </cell>
          <cell r="F23" t="str">
            <v>A</v>
          </cell>
          <cell r="G23">
            <v>9</v>
          </cell>
          <cell r="H23">
            <v>18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Masteri 2026"/>
      <sheetName val="Pojedinačno U 18"/>
      <sheetName val="Pojedinačno U 23"/>
      <sheetName val="ZBIRNI pojedinačno masteri 2026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SA-PODSE"/>
    </sheetNames>
    <definedNames>
      <definedName name="sortiranjesektorskogplasmana"/>
    </definedNames>
    <sheetDataSet>
      <sheetData sheetId="0">
        <row r="2">
          <cell r="H2" t="str">
            <v>1. kolo lige veterana SSRD MŽ</v>
          </cell>
        </row>
        <row r="4">
          <cell r="H4" t="str">
            <v>SRC Novakovec</v>
          </cell>
        </row>
        <row r="5">
          <cell r="H5" t="str">
            <v>Novakovec, 16.05.2026.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Rošić Mensur</v>
          </cell>
          <cell r="C6" t="str">
            <v>Mura Mursko Središće</v>
          </cell>
          <cell r="D6">
            <v>12320</v>
          </cell>
          <cell r="E6">
            <v>1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Dolenec Branimir</v>
          </cell>
          <cell r="C7" t="str">
            <v>Ostriž Novakovec</v>
          </cell>
          <cell r="D7">
            <v>5500</v>
          </cell>
          <cell r="E7">
            <v>4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Nađ Nenad</v>
          </cell>
          <cell r="C8" t="str">
            <v>Linjak Palovec</v>
          </cell>
          <cell r="D8">
            <v>5155</v>
          </cell>
          <cell r="E8">
            <v>11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Ivanović Branko</v>
          </cell>
          <cell r="C9" t="str">
            <v>Smuđ Goričan</v>
          </cell>
          <cell r="D9">
            <v>4795</v>
          </cell>
          <cell r="E9">
            <v>3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Kovač Željko</v>
          </cell>
          <cell r="C10" t="str">
            <v>Sunčanica Pribislavec</v>
          </cell>
          <cell r="D10">
            <v>4000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Međimurec Ivan</v>
          </cell>
          <cell r="C11" t="str">
            <v>TSH Sensas Som.si Čakovec</v>
          </cell>
          <cell r="D11">
            <v>3575</v>
          </cell>
          <cell r="E11">
            <v>8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Filipašić Drago</v>
          </cell>
          <cell r="C12" t="str">
            <v>Som Kotoriba</v>
          </cell>
          <cell r="D12">
            <v>3475</v>
          </cell>
          <cell r="E12">
            <v>9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Jagec Josip</v>
          </cell>
          <cell r="C13" t="str">
            <v>Čakovec Interland Čakovec</v>
          </cell>
          <cell r="D13">
            <v>2500</v>
          </cell>
          <cell r="E13">
            <v>7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Mišić Branko</v>
          </cell>
          <cell r="C14" t="str">
            <v>Drava Donji Mihaljevec</v>
          </cell>
          <cell r="D14">
            <v>1695</v>
          </cell>
          <cell r="E14">
            <v>5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Horvat Dragutin</v>
          </cell>
          <cell r="C15" t="str">
            <v>Som Kotoriba</v>
          </cell>
          <cell r="D15">
            <v>1380</v>
          </cell>
          <cell r="E15">
            <v>6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Kedmenec Antun</v>
          </cell>
          <cell r="C16" t="str">
            <v>Klen Sveta Marija</v>
          </cell>
          <cell r="D16">
            <v>1090</v>
          </cell>
          <cell r="E16">
            <v>10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Halić Marijan</v>
          </cell>
          <cell r="C17" t="str">
            <v>Linjak Ivanovec</v>
          </cell>
          <cell r="D17">
            <v>6230</v>
          </cell>
          <cell r="E17">
            <v>20</v>
          </cell>
          <cell r="F17" t="str">
            <v>B</v>
          </cell>
          <cell r="G17">
            <v>1</v>
          </cell>
          <cell r="H17">
            <v>2</v>
          </cell>
        </row>
        <row r="18">
          <cell r="B18" t="str">
            <v>Zadravec Ivan</v>
          </cell>
          <cell r="C18" t="str">
            <v>Verk Križovec</v>
          </cell>
          <cell r="D18">
            <v>3705</v>
          </cell>
          <cell r="E18">
            <v>13</v>
          </cell>
          <cell r="F18" t="str">
            <v>B</v>
          </cell>
          <cell r="G18">
            <v>2</v>
          </cell>
          <cell r="H18">
            <v>4</v>
          </cell>
        </row>
        <row r="19">
          <cell r="B19" t="str">
            <v>Katančić Zlatko</v>
          </cell>
          <cell r="C19" t="str">
            <v>Ribica Turčišće</v>
          </cell>
          <cell r="D19">
            <v>3445</v>
          </cell>
          <cell r="E19">
            <v>17</v>
          </cell>
          <cell r="F19" t="str">
            <v>B</v>
          </cell>
          <cell r="G19">
            <v>3</v>
          </cell>
          <cell r="H19">
            <v>6</v>
          </cell>
        </row>
        <row r="20">
          <cell r="B20" t="str">
            <v>Dolenec Željko</v>
          </cell>
          <cell r="C20" t="str">
            <v>Som Kotoriba</v>
          </cell>
          <cell r="D20">
            <v>3255</v>
          </cell>
          <cell r="E20">
            <v>19</v>
          </cell>
          <cell r="F20" t="str">
            <v>B</v>
          </cell>
          <cell r="G20">
            <v>4.5</v>
          </cell>
          <cell r="H20">
            <v>8</v>
          </cell>
        </row>
        <row r="21">
          <cell r="B21" t="str">
            <v>Kedmenec Dragutin</v>
          </cell>
          <cell r="C21" t="str">
            <v>Klen Sveta Marija</v>
          </cell>
          <cell r="D21">
            <v>3255</v>
          </cell>
          <cell r="E21">
            <v>15</v>
          </cell>
          <cell r="F21" t="str">
            <v>B</v>
          </cell>
          <cell r="G21">
            <v>4.5</v>
          </cell>
          <cell r="H21">
            <v>8</v>
          </cell>
        </row>
        <row r="22">
          <cell r="B22" t="str">
            <v>Čerjavić Marijan</v>
          </cell>
          <cell r="C22" t="str">
            <v>Čakovec Interland Čakovec</v>
          </cell>
          <cell r="D22">
            <v>2950</v>
          </cell>
          <cell r="E22">
            <v>21</v>
          </cell>
          <cell r="F22" t="str">
            <v>B</v>
          </cell>
          <cell r="G22">
            <v>6</v>
          </cell>
          <cell r="H22">
            <v>12</v>
          </cell>
        </row>
        <row r="23">
          <cell r="B23" t="str">
            <v>Marđetko Josip</v>
          </cell>
          <cell r="C23" t="str">
            <v>Som Kotoriba</v>
          </cell>
          <cell r="D23">
            <v>2195</v>
          </cell>
          <cell r="E23">
            <v>18</v>
          </cell>
          <cell r="F23" t="str">
            <v>B</v>
          </cell>
          <cell r="G23">
            <v>7</v>
          </cell>
          <cell r="H23">
            <v>14</v>
          </cell>
        </row>
        <row r="24">
          <cell r="B24" t="str">
            <v>Vadla Slavko</v>
          </cell>
          <cell r="C24" t="str">
            <v>Klen Sveta Marija</v>
          </cell>
          <cell r="D24">
            <v>855</v>
          </cell>
          <cell r="E24">
            <v>12</v>
          </cell>
          <cell r="F24" t="str">
            <v>B</v>
          </cell>
          <cell r="G24">
            <v>8</v>
          </cell>
          <cell r="H24">
            <v>16</v>
          </cell>
        </row>
        <row r="25">
          <cell r="B25" t="str">
            <v>Deban Ivan</v>
          </cell>
          <cell r="C25" t="str">
            <v>Glavatica Futtura Sensas Prelog</v>
          </cell>
          <cell r="D25">
            <v>640</v>
          </cell>
          <cell r="E25">
            <v>14</v>
          </cell>
          <cell r="F25" t="str">
            <v>B</v>
          </cell>
          <cell r="G25">
            <v>9</v>
          </cell>
          <cell r="H25">
            <v>18</v>
          </cell>
        </row>
        <row r="26">
          <cell r="B26" t="str">
            <v>Mikloška Josip</v>
          </cell>
          <cell r="C26" t="str">
            <v>Glavatica Futtura Sensas Prelog</v>
          </cell>
          <cell r="D26">
            <v>325</v>
          </cell>
          <cell r="E26">
            <v>16</v>
          </cell>
          <cell r="F26" t="str">
            <v>B</v>
          </cell>
          <cell r="G26">
            <v>10</v>
          </cell>
          <cell r="H26">
            <v>20</v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SA-PODSE"/>
    </sheetNames>
    <definedNames>
      <definedName name="sortiranjesektorskogplasmana"/>
    </definedNames>
    <sheetDataSet>
      <sheetData sheetId="0">
        <row r="2">
          <cell r="H2" t="str">
            <v>2. kolo lige veterana SSRD MŽ</v>
          </cell>
        </row>
        <row r="4">
          <cell r="H4" t="str">
            <v>Stara Graba Turčišće</v>
          </cell>
        </row>
        <row r="5">
          <cell r="H5" t="str">
            <v>30.05.2026., Turčišće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Ribica Turčišće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B6" t="str">
            <v>Nađ Nenad</v>
          </cell>
          <cell r="C6" t="str">
            <v>Linjak Palovec</v>
          </cell>
          <cell r="D6">
            <v>2110</v>
          </cell>
          <cell r="E6">
            <v>8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 xml:space="preserve">Horvat Dragutin </v>
          </cell>
          <cell r="C7" t="str">
            <v>Som Kotoriba</v>
          </cell>
          <cell r="D7">
            <v>1380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Kedmenec Dragutin</v>
          </cell>
          <cell r="C8" t="str">
            <v>Klen Sveta Marija</v>
          </cell>
          <cell r="D8">
            <v>1335</v>
          </cell>
          <cell r="E8">
            <v>3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Marđetko Josip</v>
          </cell>
          <cell r="C9" t="str">
            <v>Som Kotoriba</v>
          </cell>
          <cell r="D9">
            <v>1180</v>
          </cell>
          <cell r="E9">
            <v>9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Katančić Zlatko</v>
          </cell>
          <cell r="C10" t="str">
            <v>Ribica Turčišće</v>
          </cell>
          <cell r="D10">
            <v>970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Zadravec Ivan</v>
          </cell>
          <cell r="C11" t="str">
            <v>Verk Križovec</v>
          </cell>
          <cell r="D11">
            <v>825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Mišić Branko</v>
          </cell>
          <cell r="C12" t="str">
            <v>Drava Donji Mihaljevec</v>
          </cell>
          <cell r="D12">
            <v>820</v>
          </cell>
          <cell r="E12">
            <v>11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Halić Marijan</v>
          </cell>
          <cell r="C13" t="str">
            <v>Linjak Ivanovec</v>
          </cell>
          <cell r="D13">
            <v>700</v>
          </cell>
          <cell r="E13">
            <v>10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Dolenec Željko</v>
          </cell>
          <cell r="C14" t="str">
            <v>Som Kotoriba</v>
          </cell>
          <cell r="D14">
            <v>530</v>
          </cell>
          <cell r="E14">
            <v>5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Kovač Mladen</v>
          </cell>
          <cell r="C15" t="str">
            <v>Glavatica Futtura Sensas Prelog</v>
          </cell>
          <cell r="D15">
            <v>425</v>
          </cell>
          <cell r="E15">
            <v>6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Ivanović Branko</v>
          </cell>
          <cell r="C16" t="str">
            <v>Smuđ Goričan</v>
          </cell>
          <cell r="D16">
            <v>335</v>
          </cell>
          <cell r="E16">
            <v>4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Vadla Slavko</v>
          </cell>
          <cell r="C17" t="str">
            <v>Klen Sveta Marija</v>
          </cell>
          <cell r="D17">
            <v>1820</v>
          </cell>
          <cell r="E17">
            <v>18</v>
          </cell>
          <cell r="F17" t="str">
            <v>B</v>
          </cell>
          <cell r="G17">
            <v>1</v>
          </cell>
          <cell r="H17">
            <v>2</v>
          </cell>
        </row>
        <row r="18">
          <cell r="B18" t="str">
            <v>Deban Ivan</v>
          </cell>
          <cell r="C18" t="str">
            <v>Glavatica Futtura Sensas Prelog</v>
          </cell>
          <cell r="D18">
            <v>1705</v>
          </cell>
          <cell r="E18">
            <v>16</v>
          </cell>
          <cell r="F18" t="str">
            <v>B</v>
          </cell>
          <cell r="G18">
            <v>2</v>
          </cell>
          <cell r="H18">
            <v>3</v>
          </cell>
        </row>
        <row r="19">
          <cell r="B19" t="str">
            <v>Dolenec Branimir</v>
          </cell>
          <cell r="C19" t="str">
            <v>Ostriž Novakovec</v>
          </cell>
          <cell r="D19">
            <v>1660</v>
          </cell>
          <cell r="E19">
            <v>20</v>
          </cell>
          <cell r="F19" t="str">
            <v>B</v>
          </cell>
          <cell r="G19">
            <v>3</v>
          </cell>
          <cell r="H19">
            <v>5</v>
          </cell>
        </row>
        <row r="20">
          <cell r="B20" t="str">
            <v>Međimorec Ivan</v>
          </cell>
          <cell r="C20" t="str">
            <v>TSH Sensas Som.si Čakovec</v>
          </cell>
          <cell r="D20">
            <v>1555</v>
          </cell>
          <cell r="E20">
            <v>12</v>
          </cell>
          <cell r="F20" t="str">
            <v>B</v>
          </cell>
          <cell r="G20">
            <v>4</v>
          </cell>
          <cell r="H20">
            <v>7</v>
          </cell>
        </row>
        <row r="21">
          <cell r="B21" t="str">
            <v>Filipašić Drago</v>
          </cell>
          <cell r="C21" t="str">
            <v>Som Kotoriba</v>
          </cell>
          <cell r="D21">
            <v>1550</v>
          </cell>
          <cell r="E21">
            <v>19</v>
          </cell>
          <cell r="F21" t="str">
            <v>B</v>
          </cell>
          <cell r="G21">
            <v>5</v>
          </cell>
          <cell r="H21">
            <v>9</v>
          </cell>
        </row>
        <row r="22">
          <cell r="B22" t="str">
            <v>Mikloška Josip</v>
          </cell>
          <cell r="C22" t="str">
            <v>Glavatica Futtura Sensas Prelog</v>
          </cell>
          <cell r="D22">
            <v>1500</v>
          </cell>
          <cell r="E22">
            <v>14</v>
          </cell>
          <cell r="F22" t="str">
            <v>B</v>
          </cell>
          <cell r="G22">
            <v>6</v>
          </cell>
          <cell r="H22">
            <v>11</v>
          </cell>
        </row>
        <row r="23">
          <cell r="B23" t="str">
            <v>Kedmenec Antun</v>
          </cell>
          <cell r="C23" t="str">
            <v>Klen Sveta Marija</v>
          </cell>
          <cell r="D23">
            <v>1315</v>
          </cell>
          <cell r="E23">
            <v>21</v>
          </cell>
          <cell r="F23" t="str">
            <v>B</v>
          </cell>
          <cell r="G23">
            <v>7</v>
          </cell>
          <cell r="H23">
            <v>13</v>
          </cell>
        </row>
        <row r="24">
          <cell r="B24" t="str">
            <v>Jagec Josip</v>
          </cell>
          <cell r="C24" t="str">
            <v>Čakovec Interland Čakovec</v>
          </cell>
          <cell r="D24">
            <v>890</v>
          </cell>
          <cell r="E24">
            <v>15</v>
          </cell>
          <cell r="F24" t="str">
            <v>B</v>
          </cell>
          <cell r="G24">
            <v>8</v>
          </cell>
          <cell r="H24">
            <v>15</v>
          </cell>
        </row>
        <row r="25">
          <cell r="B25" t="str">
            <v>Čerjavić Marijan</v>
          </cell>
          <cell r="C25" t="str">
            <v>Čakovec Interland Čakovec</v>
          </cell>
          <cell r="D25">
            <v>755</v>
          </cell>
          <cell r="E25">
            <v>17</v>
          </cell>
          <cell r="F25" t="str">
            <v>B</v>
          </cell>
          <cell r="G25">
            <v>9</v>
          </cell>
          <cell r="H25">
            <v>17</v>
          </cell>
        </row>
        <row r="26">
          <cell r="B26" t="str">
            <v>Kovač Željko</v>
          </cell>
          <cell r="C26" t="str">
            <v>Sunčanica Pribislavec</v>
          </cell>
          <cell r="D26">
            <v>425</v>
          </cell>
          <cell r="E26">
            <v>13</v>
          </cell>
          <cell r="F26" t="str">
            <v>B</v>
          </cell>
          <cell r="G26">
            <v>10</v>
          </cell>
          <cell r="H26">
            <v>19</v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Analiza natjecanja"/>
      <sheetName val="Dijagram težine"/>
      <sheetName val="Prijavnica"/>
    </sheetNames>
    <sheetDataSet>
      <sheetData sheetId="0">
        <row r="2">
          <cell r="H2" t="str">
            <v>3. KOLO MASTERI</v>
          </cell>
        </row>
        <row r="4">
          <cell r="H4" t="str">
            <v>SELNICA</v>
          </cell>
        </row>
        <row r="5">
          <cell r="H5" t="str">
            <v>SELNICA, 27.06.2026.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MURA MURSKO SREDIŠĆE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B6" t="str">
            <v>Begović Leo</v>
          </cell>
          <cell r="C6" t="str">
            <v>Smuđ Draškovec</v>
          </cell>
          <cell r="D6">
            <v>9020</v>
          </cell>
          <cell r="E6">
            <v>4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Žganec Vladimir</v>
          </cell>
          <cell r="C7" t="str">
            <v>Zlatna Udica Krištanović</v>
          </cell>
          <cell r="D7">
            <v>7105</v>
          </cell>
          <cell r="E7">
            <v>16</v>
          </cell>
          <cell r="F7" t="str">
            <v>B</v>
          </cell>
          <cell r="G7">
            <v>1</v>
          </cell>
          <cell r="H7">
            <v>2</v>
          </cell>
        </row>
        <row r="8">
          <cell r="B8" t="str">
            <v>Peter Dragutin</v>
          </cell>
          <cell r="C8" t="str">
            <v>Klen Sveta Marija</v>
          </cell>
          <cell r="D8">
            <v>7000</v>
          </cell>
          <cell r="E8">
            <v>1</v>
          </cell>
          <cell r="F8" t="str">
            <v>A</v>
          </cell>
          <cell r="G8">
            <v>2</v>
          </cell>
          <cell r="H8">
            <v>3</v>
          </cell>
        </row>
        <row r="9">
          <cell r="B9" t="str">
            <v>Čeh Dragutin</v>
          </cell>
          <cell r="C9" t="str">
            <v>Čakovec Interland</v>
          </cell>
          <cell r="D9">
            <v>5320</v>
          </cell>
          <cell r="E9">
            <v>12</v>
          </cell>
          <cell r="F9" t="str">
            <v>B</v>
          </cell>
          <cell r="G9">
            <v>2</v>
          </cell>
          <cell r="H9">
            <v>4</v>
          </cell>
        </row>
        <row r="10">
          <cell r="B10" t="str">
            <v>Mađarić Marijan</v>
          </cell>
          <cell r="C10" t="str">
            <v>Klen Sveta Marija</v>
          </cell>
          <cell r="D10">
            <v>6530</v>
          </cell>
          <cell r="E10">
            <v>2</v>
          </cell>
          <cell r="F10" t="str">
            <v>A</v>
          </cell>
          <cell r="G10">
            <v>3</v>
          </cell>
          <cell r="H10">
            <v>5</v>
          </cell>
        </row>
        <row r="11">
          <cell r="B11" t="str">
            <v>Vugrinec Ivica</v>
          </cell>
          <cell r="C11" t="str">
            <v>Mura Mursko Središće</v>
          </cell>
          <cell r="D11">
            <v>4675</v>
          </cell>
          <cell r="E11">
            <v>17</v>
          </cell>
          <cell r="F11" t="str">
            <v>B</v>
          </cell>
          <cell r="G11">
            <v>3</v>
          </cell>
          <cell r="H11">
            <v>6</v>
          </cell>
        </row>
        <row r="12">
          <cell r="B12" t="str">
            <v>Perko Miljenko</v>
          </cell>
          <cell r="C12" t="str">
            <v>Tsh SensasČakovec</v>
          </cell>
          <cell r="D12">
            <v>4105</v>
          </cell>
          <cell r="E12">
            <v>11</v>
          </cell>
          <cell r="F12" t="str">
            <v>B</v>
          </cell>
          <cell r="G12">
            <v>4</v>
          </cell>
          <cell r="H12">
            <v>7</v>
          </cell>
        </row>
        <row r="13">
          <cell r="B13" t="str">
            <v>Gundlin Ivan</v>
          </cell>
          <cell r="C13" t="str">
            <v>Smuđ Goričan</v>
          </cell>
          <cell r="D13">
            <v>3870</v>
          </cell>
          <cell r="E13">
            <v>5</v>
          </cell>
          <cell r="F13" t="str">
            <v>A</v>
          </cell>
          <cell r="G13">
            <v>4</v>
          </cell>
          <cell r="H13">
            <v>8</v>
          </cell>
        </row>
        <row r="14">
          <cell r="B14" t="str">
            <v>Zrna Dmir</v>
          </cell>
          <cell r="C14" t="str">
            <v>Črnec Donji Hrašćan</v>
          </cell>
          <cell r="D14">
            <v>3690</v>
          </cell>
          <cell r="E14">
            <v>15</v>
          </cell>
          <cell r="F14" t="str">
            <v>B</v>
          </cell>
          <cell r="G14">
            <v>5</v>
          </cell>
          <cell r="H14">
            <v>9</v>
          </cell>
        </row>
        <row r="15">
          <cell r="B15" t="str">
            <v>Pranklin Zvonko</v>
          </cell>
          <cell r="C15" t="str">
            <v>Šaran Palinovec</v>
          </cell>
          <cell r="D15">
            <v>3500</v>
          </cell>
          <cell r="E15">
            <v>3</v>
          </cell>
          <cell r="F15" t="str">
            <v>A</v>
          </cell>
          <cell r="G15">
            <v>5</v>
          </cell>
          <cell r="H15">
            <v>10</v>
          </cell>
        </row>
        <row r="16">
          <cell r="B16" t="str">
            <v>Orač Lidija</v>
          </cell>
          <cell r="C16" t="str">
            <v>Klen Sveta Marija</v>
          </cell>
          <cell r="D16">
            <v>3595</v>
          </cell>
          <cell r="E16">
            <v>14</v>
          </cell>
          <cell r="F16" t="str">
            <v>B</v>
          </cell>
          <cell r="G16">
            <v>6</v>
          </cell>
          <cell r="H16">
            <v>11</v>
          </cell>
        </row>
        <row r="17">
          <cell r="B17" t="str">
            <v>Škoda Mladen</v>
          </cell>
          <cell r="C17" t="str">
            <v>Žužička Kotoriba</v>
          </cell>
          <cell r="D17">
            <v>1980</v>
          </cell>
          <cell r="E17">
            <v>8</v>
          </cell>
          <cell r="F17" t="str">
            <v>A</v>
          </cell>
          <cell r="G17">
            <v>6</v>
          </cell>
          <cell r="H17">
            <v>12</v>
          </cell>
        </row>
        <row r="18">
          <cell r="B18" t="str">
            <v>Mesarić Branko</v>
          </cell>
          <cell r="C18" t="str">
            <v>Smuđ Goričan</v>
          </cell>
          <cell r="D18">
            <v>2190</v>
          </cell>
          <cell r="E18">
            <v>13</v>
          </cell>
          <cell r="F18" t="str">
            <v>B</v>
          </cell>
          <cell r="G18">
            <v>7</v>
          </cell>
          <cell r="H18">
            <v>13</v>
          </cell>
        </row>
        <row r="19">
          <cell r="B19" t="str">
            <v>Ružić Branko</v>
          </cell>
          <cell r="C19" t="str">
            <v>Sunčanica Pribislavec</v>
          </cell>
          <cell r="D19">
            <v>1860</v>
          </cell>
          <cell r="E19">
            <v>9</v>
          </cell>
          <cell r="F19" t="str">
            <v>A</v>
          </cell>
          <cell r="G19">
            <v>7</v>
          </cell>
          <cell r="H19">
            <v>14</v>
          </cell>
        </row>
        <row r="20">
          <cell r="B20" t="str">
            <v>Horvat Damir</v>
          </cell>
          <cell r="C20" t="str">
            <v>Klen Sveta Marija</v>
          </cell>
          <cell r="D20">
            <v>2175</v>
          </cell>
          <cell r="E20">
            <v>10</v>
          </cell>
          <cell r="F20" t="str">
            <v>B</v>
          </cell>
          <cell r="G20">
            <v>8</v>
          </cell>
          <cell r="H20">
            <v>15</v>
          </cell>
        </row>
        <row r="21">
          <cell r="B21" t="str">
            <v>Nađ Ladislav</v>
          </cell>
          <cell r="C21" t="str">
            <v>Linjak Palovec</v>
          </cell>
          <cell r="D21">
            <v>1570</v>
          </cell>
          <cell r="E21">
            <v>6</v>
          </cell>
          <cell r="F21" t="str">
            <v>A</v>
          </cell>
          <cell r="G21">
            <v>8</v>
          </cell>
          <cell r="H21">
            <v>16</v>
          </cell>
        </row>
        <row r="22">
          <cell r="B22" t="str">
            <v>Orehovec Ivan</v>
          </cell>
          <cell r="C22" t="str">
            <v>Klen Sveta Marija</v>
          </cell>
          <cell r="D22">
            <v>1450</v>
          </cell>
          <cell r="E22">
            <v>7</v>
          </cell>
          <cell r="F22" t="str">
            <v>A</v>
          </cell>
          <cell r="G22">
            <v>9</v>
          </cell>
          <cell r="H22">
            <v>17</v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definedNames>
      <definedName name="sortiranjesektorskogplasmana"/>
    </definedNames>
    <sheetDataSet>
      <sheetData sheetId="0">
        <row r="2">
          <cell r="H2" t="str">
            <v>3. kolo lige veterana SSRD MŽ</v>
          </cell>
        </row>
        <row r="4">
          <cell r="H4" t="str">
            <v>Stara Mura Podturen staza 1</v>
          </cell>
        </row>
        <row r="5">
          <cell r="H5" t="str">
            <v>27.06.2026., Podturen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Šaran Podturen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Nađ Nenad</v>
          </cell>
          <cell r="C6" t="str">
            <v>Linjak Palovec</v>
          </cell>
          <cell r="D6">
            <v>3372</v>
          </cell>
          <cell r="E6">
            <v>9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Zadravec Ivan</v>
          </cell>
          <cell r="C7" t="str">
            <v>Verk Križovec</v>
          </cell>
          <cell r="D7">
            <v>2363</v>
          </cell>
          <cell r="E7">
            <v>1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Kedmenec Dragutin</v>
          </cell>
          <cell r="C8" t="str">
            <v>Klen Sveta Marija</v>
          </cell>
          <cell r="D8">
            <v>2040</v>
          </cell>
          <cell r="E8">
            <v>3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Dolenec Željko</v>
          </cell>
          <cell r="C9" t="str">
            <v>Som Kotoriba</v>
          </cell>
          <cell r="D9">
            <v>1679</v>
          </cell>
          <cell r="E9">
            <v>6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Ivanović Branko</v>
          </cell>
          <cell r="C10" t="str">
            <v>Smuđ Goričan</v>
          </cell>
          <cell r="D10">
            <v>1425</v>
          </cell>
          <cell r="E10">
            <v>10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Međimorec Ivan</v>
          </cell>
          <cell r="C11" t="str">
            <v>TSH Sensas Som.si Čakovec</v>
          </cell>
          <cell r="D11">
            <v>1419</v>
          </cell>
          <cell r="E11">
            <v>2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Vadla Slavko</v>
          </cell>
          <cell r="C12" t="str">
            <v>Klen Sveta Marija</v>
          </cell>
          <cell r="D12">
            <v>1282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Kovač Željko</v>
          </cell>
          <cell r="C13" t="str">
            <v>Sunčanica Pribislavec</v>
          </cell>
          <cell r="D13">
            <v>1132</v>
          </cell>
          <cell r="E13">
            <v>8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Katančić Zlatko</v>
          </cell>
          <cell r="C14" t="str">
            <v>Ribica Turčišće</v>
          </cell>
          <cell r="D14">
            <v>1119</v>
          </cell>
          <cell r="E14">
            <v>7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Mišić Branko</v>
          </cell>
          <cell r="C15" t="str">
            <v>Drava Donji Mihaljevec</v>
          </cell>
          <cell r="D15">
            <v>577</v>
          </cell>
          <cell r="E15">
            <v>4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Filipašić Drago</v>
          </cell>
          <cell r="C16" t="str">
            <v>Som Kotoriba</v>
          </cell>
          <cell r="D16">
            <v>2437</v>
          </cell>
          <cell r="E16">
            <v>19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Deban Ivan</v>
          </cell>
          <cell r="C17" t="str">
            <v>Glavatica Futtura Sensas Prelog</v>
          </cell>
          <cell r="D17">
            <v>1940</v>
          </cell>
          <cell r="E17">
            <v>12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Horvat Dragutin</v>
          </cell>
          <cell r="C18" t="str">
            <v>Som Kotoriba</v>
          </cell>
          <cell r="D18">
            <v>1894</v>
          </cell>
          <cell r="E18">
            <v>13</v>
          </cell>
          <cell r="F18" t="str">
            <v>B</v>
          </cell>
          <cell r="G18">
            <v>3</v>
          </cell>
          <cell r="H18">
            <v>6</v>
          </cell>
        </row>
        <row r="19">
          <cell r="B19" t="str">
            <v>Kedmenec Antun</v>
          </cell>
          <cell r="C19" t="str">
            <v>Klen Sveta Marija</v>
          </cell>
          <cell r="D19">
            <v>1890</v>
          </cell>
          <cell r="E19">
            <v>11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Halić Marijan</v>
          </cell>
          <cell r="C20" t="str">
            <v>Linjak Ivanovec</v>
          </cell>
          <cell r="D20">
            <v>1548</v>
          </cell>
          <cell r="E20">
            <v>18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Jagec Josip</v>
          </cell>
          <cell r="C21" t="str">
            <v>Čakovec Interland Čakovec</v>
          </cell>
          <cell r="D21">
            <v>1463</v>
          </cell>
          <cell r="E21">
            <v>15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Dolenec Branimir</v>
          </cell>
          <cell r="C22" t="str">
            <v>Ostriž Novakovec</v>
          </cell>
          <cell r="D22">
            <v>1425</v>
          </cell>
          <cell r="E22">
            <v>14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Čerjavić Marijan</v>
          </cell>
          <cell r="C23" t="str">
            <v>Čakovec Interland Čakovec</v>
          </cell>
          <cell r="D23">
            <v>1374</v>
          </cell>
          <cell r="E23">
            <v>17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Marđetko Josip</v>
          </cell>
          <cell r="C24" t="str">
            <v>Som Kotoriba</v>
          </cell>
          <cell r="D24">
            <v>1318</v>
          </cell>
          <cell r="E24">
            <v>16</v>
          </cell>
          <cell r="F24" t="str">
            <v>B</v>
          </cell>
          <cell r="G24">
            <v>9</v>
          </cell>
          <cell r="H24">
            <v>17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D089-1A60-410E-904C-7F113EBCA3FA}">
  <sheetPr codeName="Sheet18">
    <tabColor rgb="FFFFC000"/>
    <pageSetUpPr autoPageBreaks="0" fitToPage="1"/>
  </sheetPr>
  <dimension ref="A1:K186"/>
  <sheetViews>
    <sheetView showRowColHeaders="0" showWhiteSpace="0" zoomScaleNormal="100" workbookViewId="0">
      <selection activeCell="L42" sqref="L42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IF(ISNONTEXT('[1]Organizacija natjecanja'!$H$2)=TRUE,"",'[1]Organizacija natjecanja'!$H$2)</f>
        <v>1. KOLO LIGE MASTERA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IF(ISNONTEXT('[1]Organizacija natjecanja'!$H$5)=TRUE,"",'[1]Organizacija natjecanja'!$H$5)</f>
        <v/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IF(ISNONTEXT('[1]Organizacija natjecanja'!$H$7)=TRUE,"",'[1]Organizacija natjecanja'!$H$7)</f>
        <v>SSRD MEĐIMURSKE ŽUPANIJE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IF(ISNONTEXT('[1]Organizacija natjecanja'!$H$13)=TRUE,"",'[1]Organizacija natjecanja'!$H$13)</f>
        <v>RIBICA TURČIŠĆE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IF(ISNONTEXT('[1]Organizacija natjecanja'!$H$4)=TRUE,"",'[1]Organizacija natjecanja'!$H$4)</f>
        <v>TURČIŠĆE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IF(ISBLANK('[1]Organizacija natjecanja'!$H$9)=TRUE,"",'[1]Organizacija natjecanja'!$H$9)</f>
        <v>MASTERI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IF(ISTEXT('[1]Sektorski plasman'!B6)=TRUE,'[1]Sektorski plasman'!B6,"")</f>
        <v>Perko Miljenko</v>
      </c>
      <c r="C10" s="42" t="str">
        <f>IF(ISTEXT('[1]Sektorski plasman'!C6)=TRUE,'[1]Sektorski plasman'!C6,"")</f>
        <v>TSH Sensas Som.si Čakovec</v>
      </c>
      <c r="D10" s="43">
        <f>IF(ISNUMBER('[1]Sektorski plasman'!E6)=TRUE,'[1]Sektorski plasman'!E6,"")</f>
        <v>9</v>
      </c>
      <c r="E10" s="44" t="str">
        <f>IF(ISTEXT('[1]Sektorski plasman'!F6)=TRUE,'[1]Sektorski plasman'!F6,"")</f>
        <v>A</v>
      </c>
      <c r="F10" s="45">
        <f>IF(ISNUMBER('[1]Sektorski plasman'!D6)=TRUE,'[1]Sektorski plasman'!D6,"")</f>
        <v>3915</v>
      </c>
      <c r="G10" s="46">
        <f>IF(ISNUMBER('[1]Sektorski plasman'!G6)=TRUE,'[1]Sektorski plasman'!G6,"")</f>
        <v>1</v>
      </c>
      <c r="H10" s="47">
        <f>IF(ISNUMBER('[1]Sektorski plasman'!H6)=TRUE,'[1]Sektorski plasman'!H6,"")</f>
        <v>2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IF(ISTEXT('[1]Sektorski plasman'!B7)=TRUE,'[1]Sektorski plasman'!B7,"")</f>
        <v>Žganec Vladimir</v>
      </c>
      <c r="C11" s="52" t="str">
        <f>IF(ISTEXT('[1]Sektorski plasman'!C7)=TRUE,'[1]Sektorski plasman'!C7,"")</f>
        <v>Zlatna Udica Krištanovec</v>
      </c>
      <c r="D11" s="53">
        <f>IF(ISNUMBER('[1]Sektorski plasman'!E7)=TRUE,'[1]Sektorski plasman'!E7,"")</f>
        <v>2</v>
      </c>
      <c r="E11" s="54" t="str">
        <f>IF(ISTEXT('[1]Sektorski plasman'!F7)=TRUE,'[1]Sektorski plasman'!F7,"")</f>
        <v>A</v>
      </c>
      <c r="F11" s="55">
        <f>IF(ISNUMBER('[1]Sektorski plasman'!D7)=TRUE,'[1]Sektorski plasman'!D7,"")</f>
        <v>2800</v>
      </c>
      <c r="G11" s="56">
        <f>IF(ISNUMBER('[1]Sektorski plasman'!G7)=TRUE,'[1]Sektorski plasman'!G7,"")</f>
        <v>2</v>
      </c>
      <c r="H11" s="57">
        <f>IF(ISNUMBER('[1]Sektorski plasman'!H7)=TRUE,'[1]Sektorski plasman'!H7,"")</f>
        <v>4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IF(ISTEXT('[1]Sektorski plasman'!B8)=TRUE,'[1]Sektorski plasman'!B8,"")</f>
        <v>Gudlin Ivan</v>
      </c>
      <c r="C12" s="52" t="str">
        <f>IF(ISTEXT('[1]Sektorski plasman'!C8)=TRUE,'[1]Sektorski plasman'!C8,"")</f>
        <v>Smuđ Goričan</v>
      </c>
      <c r="D12" s="53">
        <f>IF(ISNUMBER('[1]Sektorski plasman'!E8)=TRUE,'[1]Sektorski plasman'!E8,"")</f>
        <v>1</v>
      </c>
      <c r="E12" s="54" t="str">
        <f>IF(ISTEXT('[1]Sektorski plasman'!F8)=TRUE,'[1]Sektorski plasman'!F8,"")</f>
        <v>A</v>
      </c>
      <c r="F12" s="55">
        <f>IF(ISNUMBER('[1]Sektorski plasman'!D8)=TRUE,'[1]Sektorski plasman'!D8,"")</f>
        <v>2770</v>
      </c>
      <c r="G12" s="56">
        <f>IF(ISNUMBER('[1]Sektorski plasman'!G8)=TRUE,'[1]Sektorski plasman'!G8,"")</f>
        <v>3</v>
      </c>
      <c r="H12" s="57">
        <f>IF(ISNUMBER('[1]Sektorski plasman'!H8)=TRUE,'[1]Sektorski plasman'!H8,"")</f>
        <v>6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IF(ISTEXT('[1]Sektorski plasman'!B9)=TRUE,'[1]Sektorski plasman'!B9,"")</f>
        <v>Mađerić Marijan</v>
      </c>
      <c r="C13" s="52" t="str">
        <f>IF(ISTEXT('[1]Sektorski plasman'!C9)=TRUE,'[1]Sektorski plasman'!C9,"")</f>
        <v>Klen Sveta Marija</v>
      </c>
      <c r="D13" s="53">
        <f>IF(ISNUMBER('[1]Sektorski plasman'!E9)=TRUE,'[1]Sektorski plasman'!E9,"")</f>
        <v>8</v>
      </c>
      <c r="E13" s="54" t="str">
        <f>IF(ISTEXT('[1]Sektorski plasman'!F9)=TRUE,'[1]Sektorski plasman'!F9,"")</f>
        <v>A</v>
      </c>
      <c r="F13" s="55">
        <f>IF(ISNUMBER('[1]Sektorski plasman'!D9)=TRUE,'[1]Sektorski plasman'!D9,"")</f>
        <v>2455</v>
      </c>
      <c r="G13" s="56">
        <f>IF(ISNUMBER('[1]Sektorski plasman'!G9)=TRUE,'[1]Sektorski plasman'!G9,"")</f>
        <v>4</v>
      </c>
      <c r="H13" s="57">
        <f>IF(ISNUMBER('[1]Sektorski plasman'!H9)=TRUE,'[1]Sektorski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IF(ISTEXT('[1]Sektorski plasman'!B10)=TRUE,'[1]Sektorski plasman'!B10,"")</f>
        <v>Škoda Mladen</v>
      </c>
      <c r="C14" s="52" t="str">
        <f>IF(ISTEXT('[1]Sektorski plasman'!C10)=TRUE,'[1]Sektorski plasman'!C10,"")</f>
        <v>Žužička Kotoriba</v>
      </c>
      <c r="D14" s="53">
        <f>IF(ISNUMBER('[1]Sektorski plasman'!E10)=TRUE,'[1]Sektorski plasman'!E10,"")</f>
        <v>7</v>
      </c>
      <c r="E14" s="54" t="str">
        <f>IF(ISTEXT('[1]Sektorski plasman'!F10)=TRUE,'[1]Sektorski plasman'!F10,"")</f>
        <v>A</v>
      </c>
      <c r="F14" s="55">
        <f>IF(ISNUMBER('[1]Sektorski plasman'!D10)=TRUE,'[1]Sektorski plasman'!D10,"")</f>
        <v>1720</v>
      </c>
      <c r="G14" s="56">
        <f>IF(ISNUMBER('[1]Sektorski plasman'!G10)=TRUE,'[1]Sektorski plasman'!G10,"")</f>
        <v>5</v>
      </c>
      <c r="H14" s="57">
        <f>IF(ISNUMBER('[1]Sektorski plasman'!H10)=TRUE,'[1]Sektorski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IF(ISTEXT('[1]Sektorski plasman'!B11)=TRUE,'[1]Sektorski plasman'!B11,"")</f>
        <v>Nađ Ladislav</v>
      </c>
      <c r="C15" s="52" t="str">
        <f>IF(ISTEXT('[1]Sektorski plasman'!C11)=TRUE,'[1]Sektorski plasman'!C11,"")</f>
        <v>Linjak Palovec</v>
      </c>
      <c r="D15" s="53">
        <f>IF(ISNUMBER('[1]Sektorski plasman'!E11)=TRUE,'[1]Sektorski plasman'!E11,"")</f>
        <v>6</v>
      </c>
      <c r="E15" s="54" t="str">
        <f>IF(ISTEXT('[1]Sektorski plasman'!F11)=TRUE,'[1]Sektorski plasman'!F11,"")</f>
        <v>A</v>
      </c>
      <c r="F15" s="55">
        <f>IF(ISNUMBER('[1]Sektorski plasman'!D11)=TRUE,'[1]Sektorski plasman'!D11,"")</f>
        <v>1665</v>
      </c>
      <c r="G15" s="56">
        <f>IF(ISNUMBER('[1]Sektorski plasman'!G11)=TRUE,'[1]Sektorski plasman'!G11,"")</f>
        <v>6</v>
      </c>
      <c r="H15" s="57">
        <f>IF(ISNUMBER('[1]Sektorski plasman'!H11)=TRUE,'[1]Sektorski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IF(ISTEXT('[1]Sektorski plasman'!B12)=TRUE,'[1]Sektorski plasman'!B12,"")</f>
        <v>Klobučarić Stjepan</v>
      </c>
      <c r="C16" s="52" t="str">
        <f>IF(ISTEXT('[1]Sektorski plasman'!C12)=TRUE,'[1]Sektorski plasman'!C12,"")</f>
        <v>Interland Čakovec</v>
      </c>
      <c r="D16" s="53">
        <f>IF(ISNUMBER('[1]Sektorski plasman'!E12)=TRUE,'[1]Sektorski plasman'!E12,"")</f>
        <v>10</v>
      </c>
      <c r="E16" s="54" t="str">
        <f>IF(ISTEXT('[1]Sektorski plasman'!F12)=TRUE,'[1]Sektorski plasman'!F12,"")</f>
        <v>A</v>
      </c>
      <c r="F16" s="55">
        <f>IF(ISNUMBER('[1]Sektorski plasman'!D12)=TRUE,'[1]Sektorski plasman'!D12,"")</f>
        <v>1625</v>
      </c>
      <c r="G16" s="56">
        <f>IF(ISNUMBER('[1]Sektorski plasman'!G12)=TRUE,'[1]Sektorski plasman'!G12,"")</f>
        <v>7</v>
      </c>
      <c r="H16" s="57">
        <f>IF(ISNUMBER('[1]Sektorski plasman'!H12)=TRUE,'[1]Sektorski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IF(ISTEXT('[1]Sektorski plasman'!B13)=TRUE,'[1]Sektorski plasman'!B13,"")</f>
        <v>Pranklin Zvonko</v>
      </c>
      <c r="C17" s="52" t="str">
        <f>IF(ISTEXT('[1]Sektorski plasman'!C13)=TRUE,'[1]Sektorski plasman'!C13,"")</f>
        <v>Šaran Palionovec</v>
      </c>
      <c r="D17" s="53">
        <f>IF(ISNUMBER('[1]Sektorski plasman'!E13)=TRUE,'[1]Sektorski plasman'!E13,"")</f>
        <v>5</v>
      </c>
      <c r="E17" s="54" t="str">
        <f>IF(ISTEXT('[1]Sektorski plasman'!F13)=TRUE,'[1]Sektorski plasman'!F13,"")</f>
        <v>A</v>
      </c>
      <c r="F17" s="55">
        <f>IF(ISNUMBER('[1]Sektorski plasman'!D13)=TRUE,'[1]Sektorski plasman'!D13,"")</f>
        <v>1615</v>
      </c>
      <c r="G17" s="56">
        <f>IF(ISNUMBER('[1]Sektorski plasman'!G13)=TRUE,'[1]Sektorski plasman'!G13,"")</f>
        <v>8</v>
      </c>
      <c r="H17" s="57">
        <f>IF(ISNUMBER('[1]Sektorski plasman'!H13)=TRUE,'[1]Sektorski plasman'!H13,"")</f>
        <v>15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IF(ISTEXT('[1]Sektorski plasman'!B14)=TRUE,'[1]Sektorski plasman'!B14,"")</f>
        <v>Orehovec Ivan</v>
      </c>
      <c r="C18" s="52" t="str">
        <f>IF(ISTEXT('[1]Sektorski plasman'!C14)=TRUE,'[1]Sektorski plasman'!C14,"")</f>
        <v>Klen Sveta Marija</v>
      </c>
      <c r="D18" s="53">
        <f>IF(ISNUMBER('[1]Sektorski plasman'!E14)=TRUE,'[1]Sektorski plasman'!E14,"")</f>
        <v>3</v>
      </c>
      <c r="E18" s="54" t="str">
        <f>IF(ISTEXT('[1]Sektorski plasman'!F14)=TRUE,'[1]Sektorski plasman'!F14,"")</f>
        <v>A</v>
      </c>
      <c r="F18" s="55">
        <f>IF(ISNUMBER('[1]Sektorski plasman'!D14)=TRUE,'[1]Sektorski plasman'!D14,"")</f>
        <v>1570</v>
      </c>
      <c r="G18" s="56">
        <f>IF(ISNUMBER('[1]Sektorski plasman'!G14)=TRUE,'[1]Sektorski plasman'!G14,"")</f>
        <v>9</v>
      </c>
      <c r="H18" s="57">
        <f>IF(ISNUMBER('[1]Sektorski plasman'!H14)=TRUE,'[1]Sektorski plasman'!H14,"")</f>
        <v>17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IF(ISTEXT('[1]Sektorski plasman'!B15)=TRUE,'[1]Sektorski plasman'!B15,"")</f>
        <v>Vugrinec Ivica</v>
      </c>
      <c r="C19" s="52" t="str">
        <f>IF(ISTEXT('[1]Sektorski plasman'!C15)=TRUE,'[1]Sektorski plasman'!C15,"")</f>
        <v>Mura Mursko Središće</v>
      </c>
      <c r="D19" s="53">
        <f>IF(ISNUMBER('[1]Sektorski plasman'!E15)=TRUE,'[1]Sektorski plasman'!E15,"")</f>
        <v>4</v>
      </c>
      <c r="E19" s="54" t="str">
        <f>IF(ISTEXT('[1]Sektorski plasman'!F15)=TRUE,'[1]Sektorski plasman'!F15,"")</f>
        <v>A</v>
      </c>
      <c r="F19" s="55">
        <f>IF(ISNUMBER('[1]Sektorski plasman'!D15)=TRUE,'[1]Sektorski plasman'!D15,"")</f>
        <v>1350</v>
      </c>
      <c r="G19" s="56">
        <f>IF(ISNUMBER('[1]Sektorski plasman'!G15)=TRUE,'[1]Sektorski plasman'!G15,"")</f>
        <v>10</v>
      </c>
      <c r="H19" s="57">
        <f>IF(ISNUMBER('[1]Sektorski plasman'!H15)=TRUE,'[1]Sektorski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IF(ISTEXT('[1]Sektorski plasman'!B16)=TRUE,'[1]Sektorski plasman'!B16,"")</f>
        <v>Horvat Damir</v>
      </c>
      <c r="C20" s="52" t="str">
        <f>IF(ISTEXT('[1]Sektorski plasman'!C16)=TRUE,'[1]Sektorski plasman'!C16,"")</f>
        <v>Klen Sveta Marija</v>
      </c>
      <c r="D20" s="53">
        <f>IF(ISNUMBER('[1]Sektorski plasman'!E16)=TRUE,'[1]Sektorski plasman'!E16,"")</f>
        <v>18</v>
      </c>
      <c r="E20" s="54" t="str">
        <f>IF(ISTEXT('[1]Sektorski plasman'!F16)=TRUE,'[1]Sektorski plasman'!F16,"")</f>
        <v>B</v>
      </c>
      <c r="F20" s="55">
        <f>IF(ISNUMBER('[1]Sektorski plasman'!D16)=TRUE,'[1]Sektorski plasman'!D16,"")</f>
        <v>4370</v>
      </c>
      <c r="G20" s="56">
        <f>IF(ISNUMBER('[1]Sektorski plasman'!G16)=TRUE,'[1]Sektorski plasman'!G16,"")</f>
        <v>1</v>
      </c>
      <c r="H20" s="57">
        <f>IF(ISNUMBER('[1]Sektorski plasman'!H16)=TRUE,'[1]Sektorski plasman'!H16,"")</f>
        <v>1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IF(ISTEXT('[1]Sektorski plasman'!B17)=TRUE,'[1]Sektorski plasman'!B17,"")</f>
        <v>Slaviček Željko</v>
      </c>
      <c r="C21" s="52" t="str">
        <f>IF(ISTEXT('[1]Sektorski plasman'!C17)=TRUE,'[1]Sektorski plasman'!C17,"")</f>
        <v>Smuđ Draškovec</v>
      </c>
      <c r="D21" s="53">
        <f>IF(ISNUMBER('[1]Sektorski plasman'!E17)=TRUE,'[1]Sektorski plasman'!E17,"")</f>
        <v>12</v>
      </c>
      <c r="E21" s="54" t="str">
        <f>IF(ISTEXT('[1]Sektorski plasman'!F17)=TRUE,'[1]Sektorski plasman'!F17,"")</f>
        <v>B</v>
      </c>
      <c r="F21" s="55">
        <f>IF(ISNUMBER('[1]Sektorski plasman'!D17)=TRUE,'[1]Sektorski plasman'!D17,"")</f>
        <v>3640</v>
      </c>
      <c r="G21" s="56">
        <f>IF(ISNUMBER('[1]Sektorski plasman'!G17)=TRUE,'[1]Sektorski plasman'!G17,"")</f>
        <v>2</v>
      </c>
      <c r="H21" s="57">
        <f>IF(ISNUMBER('[1]Sektorski plasman'!H17)=TRUE,'[1]Sektorski plasman'!H17,"")</f>
        <v>3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IF(ISTEXT('[1]Sektorski plasman'!B18)=TRUE,'[1]Sektorski plasman'!B18,"")</f>
        <v>Čeh Dragutin</v>
      </c>
      <c r="C22" s="52" t="str">
        <f>IF(ISTEXT('[1]Sektorski plasman'!C18)=TRUE,'[1]Sektorski plasman'!C18,"")</f>
        <v>Čakovec Interland Čakovec</v>
      </c>
      <c r="D22" s="53">
        <f>IF(ISNUMBER('[1]Sektorski plasman'!E18)=TRUE,'[1]Sektorski plasman'!E18,"")</f>
        <v>15</v>
      </c>
      <c r="E22" s="54" t="str">
        <f>IF(ISTEXT('[1]Sektorski plasman'!F18)=TRUE,'[1]Sektorski plasman'!F18,"")</f>
        <v>B</v>
      </c>
      <c r="F22" s="55">
        <f>IF(ISNUMBER('[1]Sektorski plasman'!D18)=TRUE,'[1]Sektorski plasman'!D18,"")</f>
        <v>2945</v>
      </c>
      <c r="G22" s="56">
        <f>IF(ISNUMBER('[1]Sektorski plasman'!G18)=TRUE,'[1]Sektorski plasman'!G18,"")</f>
        <v>3</v>
      </c>
      <c r="H22" s="57">
        <f>IF(ISNUMBER('[1]Sektorski plasman'!H18)=TRUE,'[1]Sektorski plasman'!H18,"")</f>
        <v>5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IF(ISTEXT('[1]Sektorski plasman'!B19)=TRUE,'[1]Sektorski plasman'!B19,"")</f>
        <v>Zrna Damir</v>
      </c>
      <c r="C23" s="52" t="str">
        <f>IF(ISTEXT('[1]Sektorski plasman'!C19)=TRUE,'[1]Sektorski plasman'!C19,"")</f>
        <v>Črnec Donji Hrašćan</v>
      </c>
      <c r="D23" s="53">
        <f>IF(ISNUMBER('[1]Sektorski plasman'!E19)=TRUE,'[1]Sektorski plasman'!E19,"")</f>
        <v>13</v>
      </c>
      <c r="E23" s="54" t="str">
        <f>IF(ISTEXT('[1]Sektorski plasman'!F19)=TRUE,'[1]Sektorski plasman'!F19,"")</f>
        <v>B</v>
      </c>
      <c r="F23" s="55">
        <f>IF(ISNUMBER('[1]Sektorski plasman'!D19)=TRUE,'[1]Sektorski plasman'!D19,"")</f>
        <v>2840</v>
      </c>
      <c r="G23" s="56">
        <f>IF(ISNUMBER('[1]Sektorski plasman'!G19)=TRUE,'[1]Sektorski plasman'!G19,"")</f>
        <v>4</v>
      </c>
      <c r="H23" s="57">
        <f>IF(ISNUMBER('[1]Sektorski plasman'!H19)=TRUE,'[1]Sektorski plasman'!H19,"")</f>
        <v>7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IF(ISTEXT('[1]Sektorski plasman'!B20)=TRUE,'[1]Sektorski plasman'!B20,"")</f>
        <v>Jug Josip</v>
      </c>
      <c r="C24" s="52" t="str">
        <f>IF(ISTEXT('[1]Sektorski plasman'!C20)=TRUE,'[1]Sektorski plasman'!C20,"")</f>
        <v>TSH Sensas Som.si Čakovec</v>
      </c>
      <c r="D24" s="53">
        <f>IF(ISNUMBER('[1]Sektorski plasman'!E20)=TRUE,'[1]Sektorski plasman'!E20,"")</f>
        <v>11</v>
      </c>
      <c r="E24" s="54" t="str">
        <f>IF(ISTEXT('[1]Sektorski plasman'!F20)=TRUE,'[1]Sektorski plasman'!F20,"")</f>
        <v>B</v>
      </c>
      <c r="F24" s="55">
        <f>IF(ISNUMBER('[1]Sektorski plasman'!D20)=TRUE,'[1]Sektorski plasman'!D20,"")</f>
        <v>2630</v>
      </c>
      <c r="G24" s="56">
        <f>IF(ISNUMBER('[1]Sektorski plasman'!G20)=TRUE,'[1]Sektorski plasman'!G20,"")</f>
        <v>5</v>
      </c>
      <c r="H24" s="57">
        <f>IF(ISNUMBER('[1]Sektorski plasman'!H20)=TRUE,'[1]Sektorski plasman'!H20,"")</f>
        <v>9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IF(ISTEXT('[1]Sektorski plasman'!B21)=TRUE,'[1]Sektorski plasman'!B21,"")</f>
        <v>Peter Dragutin</v>
      </c>
      <c r="C25" s="52" t="str">
        <f>IF(ISTEXT('[1]Sektorski plasman'!C21)=TRUE,'[1]Sektorski plasman'!C21,"")</f>
        <v>Klen Sveta Marija</v>
      </c>
      <c r="D25" s="53">
        <f>IF(ISNUMBER('[1]Sektorski plasman'!E21)=TRUE,'[1]Sektorski plasman'!E21,"")</f>
        <v>16</v>
      </c>
      <c r="E25" s="54" t="str">
        <f>IF(ISTEXT('[1]Sektorski plasman'!F21)=TRUE,'[1]Sektorski plasman'!F21,"")</f>
        <v>B</v>
      </c>
      <c r="F25" s="55">
        <f>IF(ISNUMBER('[1]Sektorski plasman'!D21)=TRUE,'[1]Sektorski plasman'!D21,"")</f>
        <v>2610</v>
      </c>
      <c r="G25" s="56">
        <f>IF(ISNUMBER('[1]Sektorski plasman'!G21)=TRUE,'[1]Sektorski plasman'!G21,"")</f>
        <v>6</v>
      </c>
      <c r="H25" s="57">
        <f>IF(ISNUMBER('[1]Sektorski plasman'!H21)=TRUE,'[1]Sektorski plasman'!H21,"")</f>
        <v>11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IF(ISTEXT('[1]Sektorski plasman'!B22)=TRUE,'[1]Sektorski plasman'!B22,"")</f>
        <v>Mesarić Branko</v>
      </c>
      <c r="C26" s="52" t="str">
        <f>IF(ISTEXT('[1]Sektorski plasman'!C22)=TRUE,'[1]Sektorski plasman'!C22,"")</f>
        <v>Smuđ Goričan</v>
      </c>
      <c r="D26" s="53">
        <f>IF(ISNUMBER('[1]Sektorski plasman'!E22)=TRUE,'[1]Sektorski plasman'!E22,"")</f>
        <v>14</v>
      </c>
      <c r="E26" s="54" t="str">
        <f>IF(ISTEXT('[1]Sektorski plasman'!F22)=TRUE,'[1]Sektorski plasman'!F22,"")</f>
        <v>B</v>
      </c>
      <c r="F26" s="55">
        <f>IF(ISNUMBER('[1]Sektorski plasman'!D22)=TRUE,'[1]Sektorski plasman'!D22,"")</f>
        <v>2080</v>
      </c>
      <c r="G26" s="56">
        <f>IF(ISNUMBER('[1]Sektorski plasman'!G22)=TRUE,'[1]Sektorski plasman'!G22,"")</f>
        <v>7</v>
      </c>
      <c r="H26" s="57">
        <f>IF(ISNUMBER('[1]Sektorski plasman'!H22)=TRUE,'[1]Sektorski plasman'!H22,"")</f>
        <v>13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IF(ISTEXT('[1]Sektorski plasman'!B23)=TRUE,'[1]Sektorski plasman'!B23,"")</f>
        <v>Begović Leo</v>
      </c>
      <c r="C27" s="52" t="str">
        <f>IF(ISTEXT('[1]Sektorski plasman'!C23)=TRUE,'[1]Sektorski plasman'!C23,"")</f>
        <v>Smuđ Draškovec</v>
      </c>
      <c r="D27" s="53">
        <f>IF(ISNUMBER('[1]Sektorski plasman'!E23)=TRUE,'[1]Sektorski plasman'!E23,"")</f>
        <v>19</v>
      </c>
      <c r="E27" s="54" t="str">
        <f>IF(ISTEXT('[1]Sektorski plasman'!F23)=TRUE,'[1]Sektorski plasman'!F23,"")</f>
        <v>B</v>
      </c>
      <c r="F27" s="55">
        <f>IF(ISNUMBER('[1]Sektorski plasman'!D23)=TRUE,'[1]Sektorski plasman'!D23,"")</f>
        <v>1410</v>
      </c>
      <c r="G27" s="56">
        <f>IF(ISNUMBER('[1]Sektorski plasman'!G23)=TRUE,'[1]Sektorski plasman'!G23,"")</f>
        <v>8</v>
      </c>
      <c r="H27" s="57">
        <f>IF(ISNUMBER('[1]Sektorski plasman'!H23)=TRUE,'[1]Sektorski plasman'!H23,"")</f>
        <v>16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IF(ISTEXT('[1]Sektorski plasman'!B24)=TRUE,'[1]Sektorski plasman'!B24,"")</f>
        <v>Orač Lidija</v>
      </c>
      <c r="C28" s="52" t="str">
        <f>IF(ISTEXT('[1]Sektorski plasman'!C24)=TRUE,'[1]Sektorski plasman'!C24,"")</f>
        <v>Klen Sveta Marija</v>
      </c>
      <c r="D28" s="53">
        <f>IF(ISNUMBER('[1]Sektorski plasman'!E24)=TRUE,'[1]Sektorski plasman'!E24,"")</f>
        <v>17</v>
      </c>
      <c r="E28" s="54" t="str">
        <f>IF(ISTEXT('[1]Sektorski plasman'!F24)=TRUE,'[1]Sektorski plasman'!F24,"")</f>
        <v>B</v>
      </c>
      <c r="F28" s="55">
        <f>IF(ISNUMBER('[1]Sektorski plasman'!D24)=TRUE,'[1]Sektorski plasman'!D24,"")</f>
        <v>1000</v>
      </c>
      <c r="G28" s="56">
        <f>IF(ISNUMBER('[1]Sektorski plasman'!G24)=TRUE,'[1]Sektorski plasman'!G24,"")</f>
        <v>9</v>
      </c>
      <c r="H28" s="57">
        <f>IF(ISNUMBER('[1]Sektorski plasman'!H24)=TRUE,'[1]Sektorski plasman'!H24,"")</f>
        <v>18</v>
      </c>
      <c r="I28" s="48"/>
      <c r="J28" s="49"/>
      <c r="K28" s="8"/>
    </row>
    <row r="29" spans="1:11" x14ac:dyDescent="0.2">
      <c r="A29" s="50" t="str">
        <f>IF(ISNUMBER(H29)=FALSE,"",20)</f>
        <v/>
      </c>
      <c r="B29" s="51" t="str">
        <f>IF(ISTEXT('[1]Sektorski plasman'!B25)=TRUE,'[1]Sektorski plasman'!B25,"")</f>
        <v/>
      </c>
      <c r="C29" s="52" t="str">
        <f>IF(ISTEXT('[1]Sektorski plasman'!C25)=TRUE,'[1]Sektorski plasman'!C25,"")</f>
        <v/>
      </c>
      <c r="D29" s="53" t="str">
        <f>IF(ISNUMBER('[1]Sektorski plasman'!E25)=TRUE,'[1]Sektorski plasman'!E25,"")</f>
        <v/>
      </c>
      <c r="E29" s="54" t="str">
        <f>IF(ISTEXT('[1]Sektorski plasman'!F25)=TRUE,'[1]Sektorski plasman'!F25,"")</f>
        <v/>
      </c>
      <c r="F29" s="55" t="str">
        <f>IF(ISNUMBER('[1]Sektorski plasman'!D25)=TRUE,'[1]Sektorski plasman'!D25,"")</f>
        <v/>
      </c>
      <c r="G29" s="56" t="str">
        <f>IF(ISNUMBER('[1]Sektorski plasman'!G25)=TRUE,'[1]Sektorski plasman'!G25,"")</f>
        <v/>
      </c>
      <c r="H29" s="57" t="str">
        <f>IF(ISNUMBER('[1]Sektorski plasman'!H25)=TRUE,'[1]Sektorski plasman'!H25,"")</f>
        <v/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IF(ISTEXT('[1]Sektorski plasman'!B26)=TRUE,'[1]Sektorski plasman'!B26,"")</f>
        <v/>
      </c>
      <c r="C30" s="52" t="str">
        <f>IF(ISTEXT('[1]Sektorski plasman'!C26)=TRUE,'[1]Sektorski plasman'!C26,"")</f>
        <v/>
      </c>
      <c r="D30" s="53" t="str">
        <f>IF(ISNUMBER('[1]Sektorski plasman'!E26)=TRUE,'[1]Sektorski plasman'!E26,"")</f>
        <v/>
      </c>
      <c r="E30" s="54" t="str">
        <f>IF(ISTEXT('[1]Sektorski plasman'!F26)=TRUE,'[1]Sektorski plasman'!F26,"")</f>
        <v/>
      </c>
      <c r="F30" s="55" t="str">
        <f>IF(ISNUMBER('[1]Sektorski plasman'!D26)=TRUE,'[1]Sektorski plasman'!D26,"")</f>
        <v/>
      </c>
      <c r="G30" s="56" t="str">
        <f>IF(ISNUMBER('[1]Sektorski plasman'!G26)=TRUE,'[1]Sektorski plasman'!G26,"")</f>
        <v/>
      </c>
      <c r="H30" s="57" t="str">
        <f>IF(ISNUMBER('[1]Sektorski plasman'!H26)=TRUE,'[1]Sektorski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IF(ISTEXT('[1]Sektorski plasman'!B27)=TRUE,'[1]Sektorski plasman'!B27,"")</f>
        <v/>
      </c>
      <c r="C31" s="52" t="str">
        <f>IF(ISTEXT('[1]Sektorski plasman'!C27)=TRUE,'[1]Sektorski plasman'!C27,"")</f>
        <v/>
      </c>
      <c r="D31" s="53" t="str">
        <f>IF(ISNUMBER('[1]Sektorski plasman'!E27)=TRUE,'[1]Sektorski plasman'!E27,"")</f>
        <v/>
      </c>
      <c r="E31" s="54" t="str">
        <f>IF(ISTEXT('[1]Sektorski plasman'!F27)=TRUE,'[1]Sektorski plasman'!F27,"")</f>
        <v/>
      </c>
      <c r="F31" s="55" t="str">
        <f>IF(ISNUMBER('[1]Sektorski plasman'!D27)=TRUE,'[1]Sektorski plasman'!D27,"")</f>
        <v/>
      </c>
      <c r="G31" s="56" t="str">
        <f>IF(ISNUMBER('[1]Sektorski plasman'!G27)=TRUE,'[1]Sektorski plasman'!G27,"")</f>
        <v/>
      </c>
      <c r="H31" s="57" t="str">
        <f>IF(ISNUMBER('[1]Sektorski plasman'!H27)=TRUE,'[1]Sektorski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IF(ISTEXT('[1]Sektorski plasman'!B28)=TRUE,'[1]Sektorski plasman'!B28,"")</f>
        <v/>
      </c>
      <c r="C32" s="52" t="str">
        <f>IF(ISTEXT('[1]Sektorski plasman'!C28)=TRUE,'[1]Sektorski plasman'!C28,"")</f>
        <v/>
      </c>
      <c r="D32" s="53" t="str">
        <f>IF(ISNUMBER('[1]Sektorski plasman'!E28)=TRUE,'[1]Sektorski plasman'!E28,"")</f>
        <v/>
      </c>
      <c r="E32" s="54" t="str">
        <f>IF(ISTEXT('[1]Sektorski plasman'!F28)=TRUE,'[1]Sektorski plasman'!F28,"")</f>
        <v/>
      </c>
      <c r="F32" s="55" t="str">
        <f>IF(ISNUMBER('[1]Sektorski plasman'!D28)=TRUE,'[1]Sektorski plasman'!D28,"")</f>
        <v/>
      </c>
      <c r="G32" s="56" t="str">
        <f>IF(ISNUMBER('[1]Sektorski plasman'!G28)=TRUE,'[1]Sektorski plasman'!G28,"")</f>
        <v/>
      </c>
      <c r="H32" s="57" t="str">
        <f>IF(ISNUMBER('[1]Sektorski plasman'!H28)=TRUE,'[1]Sektorski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IF(ISTEXT('[1]Sektorski plasman'!B29)=TRUE,'[1]Sektorski plasman'!B29,"")</f>
        <v/>
      </c>
      <c r="C33" s="52" t="str">
        <f>IF(ISTEXT('[1]Sektorski plasman'!C29)=TRUE,'[1]Sektorski plasman'!C29,"")</f>
        <v/>
      </c>
      <c r="D33" s="53" t="str">
        <f>IF(ISNUMBER('[1]Sektorski plasman'!E29)=TRUE,'[1]Sektorski plasman'!E29,"")</f>
        <v/>
      </c>
      <c r="E33" s="54" t="str">
        <f>IF(ISTEXT('[1]Sektorski plasman'!F29)=TRUE,'[1]Sektorski plasman'!F29,"")</f>
        <v/>
      </c>
      <c r="F33" s="55" t="str">
        <f>IF(ISNUMBER('[1]Sektorski plasman'!D29)=TRUE,'[1]Sektorski plasman'!D29,"")</f>
        <v/>
      </c>
      <c r="G33" s="56" t="str">
        <f>IF(ISNUMBER('[1]Sektorski plasman'!G29)=TRUE,'[1]Sektorski plasman'!G29,"")</f>
        <v/>
      </c>
      <c r="H33" s="57" t="str">
        <f>IF(ISNUMBER('[1]Sektorski plasman'!H29)=TRUE,'[1]Sektorski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IF(ISTEXT('[1]Sektorski plasman'!B30)=TRUE,'[1]Sektorski plasman'!B30,"")</f>
        <v/>
      </c>
      <c r="C34" s="52" t="str">
        <f>IF(ISTEXT('[1]Sektorski plasman'!C30)=TRUE,'[1]Sektorski plasman'!C30,"")</f>
        <v/>
      </c>
      <c r="D34" s="53" t="str">
        <f>IF(ISNUMBER('[1]Sektorski plasman'!E30)=TRUE,'[1]Sektorski plasman'!E30,"")</f>
        <v/>
      </c>
      <c r="E34" s="54" t="str">
        <f>IF(ISTEXT('[1]Sektorski plasman'!F30)=TRUE,'[1]Sektorski plasman'!F30,"")</f>
        <v/>
      </c>
      <c r="F34" s="55" t="str">
        <f>IF(ISNUMBER('[1]Sektorski plasman'!D30)=TRUE,'[1]Sektorski plasman'!D30,"")</f>
        <v/>
      </c>
      <c r="G34" s="56" t="str">
        <f>IF(ISNUMBER('[1]Sektorski plasman'!G30)=TRUE,'[1]Sektorski plasman'!G30,"")</f>
        <v/>
      </c>
      <c r="H34" s="57" t="str">
        <f>IF(ISNUMBER('[1]Sektorski plasman'!H30)=TRUE,'[1]Sektorski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IF(ISTEXT('[1]Sektorski plasman'!B31)=TRUE,'[1]Sektorski plasman'!B31,"")</f>
        <v/>
      </c>
      <c r="C35" s="52" t="str">
        <f>IF(ISTEXT('[1]Sektorski plasman'!C31)=TRUE,'[1]Sektorski plasman'!C31,"")</f>
        <v/>
      </c>
      <c r="D35" s="53" t="str">
        <f>IF(ISNUMBER('[1]Sektorski plasman'!E31)=TRUE,'[1]Sektorski plasman'!E31,"")</f>
        <v/>
      </c>
      <c r="E35" s="54" t="str">
        <f>IF(ISTEXT('[1]Sektorski plasman'!F31)=TRUE,'[1]Sektorski plasman'!F31,"")</f>
        <v/>
      </c>
      <c r="F35" s="55" t="str">
        <f>IF(ISNUMBER('[1]Sektorski plasman'!D31)=TRUE,'[1]Sektorski plasman'!D31,"")</f>
        <v/>
      </c>
      <c r="G35" s="56" t="str">
        <f>IF(ISNUMBER('[1]Sektorski plasman'!G31)=TRUE,'[1]Sektorski plasman'!G31,"")</f>
        <v/>
      </c>
      <c r="H35" s="57" t="str">
        <f>IF(ISNUMBER('[1]Sektorski plasman'!H31)=TRUE,'[1]Sektorski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IF(ISTEXT('[1]Sektorski plasman'!B32)=TRUE,'[1]Sektorski plasman'!B32,"")</f>
        <v/>
      </c>
      <c r="C36" s="52" t="str">
        <f>IF(ISTEXT('[1]Sektorski plasman'!C32)=TRUE,'[1]Sektorski plasman'!C32,"")</f>
        <v/>
      </c>
      <c r="D36" s="53" t="str">
        <f>IF(ISNUMBER('[1]Sektorski plasman'!E32)=TRUE,'[1]Sektorski plasman'!E32,"")</f>
        <v/>
      </c>
      <c r="E36" s="54" t="str">
        <f>IF(ISTEXT('[1]Sektorski plasman'!F32)=TRUE,'[1]Sektorski plasman'!F32,"")</f>
        <v/>
      </c>
      <c r="F36" s="55" t="str">
        <f>IF(ISNUMBER('[1]Sektorski plasman'!D32)=TRUE,'[1]Sektorski plasman'!D32,"")</f>
        <v/>
      </c>
      <c r="G36" s="56" t="str">
        <f>IF(ISNUMBER('[1]Sektorski plasman'!G32)=TRUE,'[1]Sektorski plasman'!G32,"")</f>
        <v/>
      </c>
      <c r="H36" s="57" t="str">
        <f>IF(ISNUMBER('[1]Sektorski plasman'!H32)=TRUE,'[1]Sektorski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IF(ISTEXT('[1]Sektorski plasman'!B33)=TRUE,'[1]Sektorski plasman'!B33,"")</f>
        <v/>
      </c>
      <c r="C37" s="52" t="str">
        <f>IF(ISTEXT('[1]Sektorski plasman'!C33)=TRUE,'[1]Sektorski plasman'!C33,"")</f>
        <v/>
      </c>
      <c r="D37" s="53" t="str">
        <f>IF(ISNUMBER('[1]Sektorski plasman'!E33)=TRUE,'[1]Sektorski plasman'!E33,"")</f>
        <v/>
      </c>
      <c r="E37" s="54" t="str">
        <f>IF(ISTEXT('[1]Sektorski plasman'!F33)=TRUE,'[1]Sektorski plasman'!F33,"")</f>
        <v/>
      </c>
      <c r="F37" s="55" t="str">
        <f>IF(ISNUMBER('[1]Sektorski plasman'!D33)=TRUE,'[1]Sektorski plasman'!D33,"")</f>
        <v/>
      </c>
      <c r="G37" s="56" t="str">
        <f>IF(ISNUMBER('[1]Sektorski plasman'!G33)=TRUE,'[1]Sektorski plasman'!G33,"")</f>
        <v/>
      </c>
      <c r="H37" s="57" t="str">
        <f>IF(ISNUMBER('[1]Sektorski plasman'!H33)=TRUE,'[1]Sektorski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IF(ISTEXT('[1]Sektorski plasman'!B34)=TRUE,'[1]Sektorski plasman'!B34,"")</f>
        <v/>
      </c>
      <c r="C38" s="52" t="str">
        <f>IF(ISTEXT('[1]Sektorski plasman'!C34)=TRUE,'[1]Sektorski plasman'!C34,"")</f>
        <v/>
      </c>
      <c r="D38" s="53" t="str">
        <f>IF(ISNUMBER('[1]Sektorski plasman'!E34)=TRUE,'[1]Sektorski plasman'!E34,"")</f>
        <v/>
      </c>
      <c r="E38" s="54" t="str">
        <f>IF(ISTEXT('[1]Sektorski plasman'!F34)=TRUE,'[1]Sektorski plasman'!F34,"")</f>
        <v/>
      </c>
      <c r="F38" s="55" t="str">
        <f>IF(ISNUMBER('[1]Sektorski plasman'!D34)=TRUE,'[1]Sektorski plasman'!D34,"")</f>
        <v/>
      </c>
      <c r="G38" s="56" t="str">
        <f>IF(ISNUMBER('[1]Sektorski plasman'!G34)=TRUE,'[1]Sektorski plasman'!G34,"")</f>
        <v/>
      </c>
      <c r="H38" s="57" t="str">
        <f>IF(ISNUMBER('[1]Sektorski plasman'!H34)=TRUE,'[1]Sektorski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IF(ISTEXT('[1]Sektorski plasman'!B35)=TRUE,'[1]Sektorski plasman'!B35,"")</f>
        <v/>
      </c>
      <c r="C39" s="52" t="str">
        <f>IF(ISTEXT('[1]Sektorski plasman'!C35)=TRUE,'[1]Sektorski plasman'!C35,"")</f>
        <v/>
      </c>
      <c r="D39" s="53" t="str">
        <f>IF(ISNUMBER('[1]Sektorski plasman'!E35)=TRUE,'[1]Sektorski plasman'!E35,"")</f>
        <v/>
      </c>
      <c r="E39" s="54" t="str">
        <f>IF(ISTEXT('[1]Sektorski plasman'!F35)=TRUE,'[1]Sektorski plasman'!F35,"")</f>
        <v/>
      </c>
      <c r="F39" s="55" t="str">
        <f>IF(ISNUMBER('[1]Sektorski plasman'!D35)=TRUE,'[1]Sektorski plasman'!D35,"")</f>
        <v/>
      </c>
      <c r="G39" s="56" t="str">
        <f>IF(ISNUMBER('[1]Sektorski plasman'!G35)=TRUE,'[1]Sektorski plasman'!G35,"")</f>
        <v/>
      </c>
      <c r="H39" s="57" t="str">
        <f>IF(ISNUMBER('[1]Sektorski plasman'!H35)=TRUE,'[1]Sektorski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IF(ISTEXT('[1]Sektorski plasman'!B36)=TRUE,'[1]Sektorski plasman'!B36,"")</f>
        <v/>
      </c>
      <c r="C40" s="52" t="str">
        <f>IF(ISTEXT('[1]Sektorski plasman'!C36)=TRUE,'[1]Sektorski plasman'!C36,"")</f>
        <v/>
      </c>
      <c r="D40" s="53" t="str">
        <f>IF(ISNUMBER('[1]Sektorski plasman'!E36)=TRUE,'[1]Sektorski plasman'!E36,"")</f>
        <v/>
      </c>
      <c r="E40" s="54" t="str">
        <f>IF(ISTEXT('[1]Sektorski plasman'!F36)=TRUE,'[1]Sektorski plasman'!F36,"")</f>
        <v/>
      </c>
      <c r="F40" s="55" t="str">
        <f>IF(ISNUMBER('[1]Sektorski plasman'!D36)=TRUE,'[1]Sektorski plasman'!D36,"")</f>
        <v/>
      </c>
      <c r="G40" s="56" t="str">
        <f>IF(ISNUMBER('[1]Sektorski plasman'!G36)=TRUE,'[1]Sektorski plasman'!G36,"")</f>
        <v/>
      </c>
      <c r="H40" s="57" t="str">
        <f>IF(ISNUMBER('[1]Sektorski plasman'!H36)=TRUE,'[1]Sektorski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IF(ISTEXT('[1]Sektorski plasman'!B37)=TRUE,'[1]Sektorski plasman'!B37,"")</f>
        <v/>
      </c>
      <c r="C41" s="52" t="str">
        <f>IF(ISTEXT('[1]Sektorski plasman'!C37)=TRUE,'[1]Sektorski plasman'!C37,"")</f>
        <v/>
      </c>
      <c r="D41" s="53" t="str">
        <f>IF(ISNUMBER('[1]Sektorski plasman'!E37)=TRUE,'[1]Sektorski plasman'!E37,"")</f>
        <v/>
      </c>
      <c r="E41" s="54" t="str">
        <f>IF(ISTEXT('[1]Sektorski plasman'!F37)=TRUE,'[1]Sektorski plasman'!F37,"")</f>
        <v/>
      </c>
      <c r="F41" s="55" t="str">
        <f>IF(ISNUMBER('[1]Sektorski plasman'!D37)=TRUE,'[1]Sektorski plasman'!D37,"")</f>
        <v/>
      </c>
      <c r="G41" s="56" t="str">
        <f>IF(ISNUMBER('[1]Sektorski plasman'!G37)=TRUE,'[1]Sektorski plasman'!G37,"")</f>
        <v/>
      </c>
      <c r="H41" s="57" t="str">
        <f>IF(ISNUMBER('[1]Sektorski plasman'!H37)=TRUE,'[1]Sektorski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IF(ISTEXT('[1]Sektorski plasman'!B38)=TRUE,'[1]Sektorski plasman'!B38,"")</f>
        <v/>
      </c>
      <c r="C42" s="52" t="str">
        <f>IF(ISTEXT('[1]Sektorski plasman'!C38)=TRUE,'[1]Sektorski plasman'!C38,"")</f>
        <v/>
      </c>
      <c r="D42" s="53" t="str">
        <f>IF(ISNUMBER('[1]Sektorski plasman'!E38)=TRUE,'[1]Sektorski plasman'!E38,"")</f>
        <v/>
      </c>
      <c r="E42" s="54" t="str">
        <f>IF(ISTEXT('[1]Sektorski plasman'!F38)=TRUE,'[1]Sektorski plasman'!F38,"")</f>
        <v/>
      </c>
      <c r="F42" s="55" t="str">
        <f>IF(ISNUMBER('[1]Sektorski plasman'!D38)=TRUE,'[1]Sektorski plasman'!D38,"")</f>
        <v/>
      </c>
      <c r="G42" s="56" t="str">
        <f>IF(ISNUMBER('[1]Sektorski plasman'!G38)=TRUE,'[1]Sektorski plasman'!G38,"")</f>
        <v/>
      </c>
      <c r="H42" s="57" t="str">
        <f>IF(ISNUMBER('[1]Sektorski plasman'!H38)=TRUE,'[1]Sektorski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IF(ISTEXT('[1]Sektorski plasman'!B39)=TRUE,'[1]Sektorski plasman'!B39,"")</f>
        <v/>
      </c>
      <c r="C43" s="52" t="str">
        <f>IF(ISTEXT('[1]Sektorski plasman'!C39)=TRUE,'[1]Sektorski plasman'!C39,"")</f>
        <v/>
      </c>
      <c r="D43" s="53" t="str">
        <f>IF(ISNUMBER('[1]Sektorski plasman'!E39)=TRUE,'[1]Sektorski plasman'!E39,"")</f>
        <v/>
      </c>
      <c r="E43" s="54" t="str">
        <f>IF(ISTEXT('[1]Sektorski plasman'!F39)=TRUE,'[1]Sektorski plasman'!F39,"")</f>
        <v/>
      </c>
      <c r="F43" s="55" t="str">
        <f>IF(ISNUMBER('[1]Sektorski plasman'!D39)=TRUE,'[1]Sektorski plasman'!D39,"")</f>
        <v/>
      </c>
      <c r="G43" s="56" t="str">
        <f>IF(ISNUMBER('[1]Sektorski plasman'!G39)=TRUE,'[1]Sektorski plasman'!G39,"")</f>
        <v/>
      </c>
      <c r="H43" s="57" t="str">
        <f>IF(ISNUMBER('[1]Sektorski plasman'!H39)=TRUE,'[1]Sektorski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IF(ISTEXT('[1]Sektorski plasman'!B40)=TRUE,'[1]Sektorski plasman'!B40,"")</f>
        <v/>
      </c>
      <c r="C44" s="52" t="str">
        <f>IF(ISTEXT('[1]Sektorski plasman'!C40)=TRUE,'[1]Sektorski plasman'!C40,"")</f>
        <v/>
      </c>
      <c r="D44" s="53" t="str">
        <f>IF(ISNUMBER('[1]Sektorski plasman'!E40)=TRUE,'[1]Sektorski plasman'!E40,"")</f>
        <v/>
      </c>
      <c r="E44" s="54" t="str">
        <f>IF(ISTEXT('[1]Sektorski plasman'!F40)=TRUE,'[1]Sektorski plasman'!F40,"")</f>
        <v/>
      </c>
      <c r="F44" s="55" t="str">
        <f>IF(ISNUMBER('[1]Sektorski plasman'!D40)=TRUE,'[1]Sektorski plasman'!D40,"")</f>
        <v/>
      </c>
      <c r="G44" s="56" t="str">
        <f>IF(ISNUMBER('[1]Sektorski plasman'!G40)=TRUE,'[1]Sektorski plasman'!G40,"")</f>
        <v/>
      </c>
      <c r="H44" s="57" t="str">
        <f>IF(ISNUMBER('[1]Sektorski plasman'!H40)=TRUE,'[1]Sektorski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IF(ISTEXT('[1]Sektorski plasman'!B41)=TRUE,'[1]Sektorski plasman'!B41,"")</f>
        <v/>
      </c>
      <c r="C45" s="52" t="str">
        <f>IF(ISTEXT('[1]Sektorski plasman'!C41)=TRUE,'[1]Sektorski plasman'!C41,"")</f>
        <v/>
      </c>
      <c r="D45" s="53" t="str">
        <f>IF(ISNUMBER('[1]Sektorski plasman'!E41)=TRUE,'[1]Sektorski plasman'!E41,"")</f>
        <v/>
      </c>
      <c r="E45" s="54" t="str">
        <f>IF(ISTEXT('[1]Sektorski plasman'!F41)=TRUE,'[1]Sektorski plasman'!F41,"")</f>
        <v/>
      </c>
      <c r="F45" s="55" t="str">
        <f>IF(ISNUMBER('[1]Sektorski plasman'!D41)=TRUE,'[1]Sektorski plasman'!D41,"")</f>
        <v/>
      </c>
      <c r="G45" s="56" t="str">
        <f>IF(ISNUMBER('[1]Sektorski plasman'!G41)=TRUE,'[1]Sektorski plasman'!G41,"")</f>
        <v/>
      </c>
      <c r="H45" s="57" t="str">
        <f>IF(ISNUMBER('[1]Sektorski plasman'!H41)=TRUE,'[1]Sektorski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IF(ISTEXT('[1]Sektorski plasman'!B42)=TRUE,'[1]Sektorski plasman'!B42,"")</f>
        <v/>
      </c>
      <c r="C46" s="52" t="str">
        <f>IF(ISTEXT('[1]Sektorski plasman'!C42)=TRUE,'[1]Sektorski plasman'!C42,"")</f>
        <v/>
      </c>
      <c r="D46" s="53" t="str">
        <f>IF(ISNUMBER('[1]Sektorski plasman'!E42)=TRUE,'[1]Sektorski plasman'!E42,"")</f>
        <v/>
      </c>
      <c r="E46" s="54" t="str">
        <f>IF(ISTEXT('[1]Sektorski plasman'!F42)=TRUE,'[1]Sektorski plasman'!F42,"")</f>
        <v/>
      </c>
      <c r="F46" s="55" t="str">
        <f>IF(ISNUMBER('[1]Sektorski plasman'!D42)=TRUE,'[1]Sektorski plasman'!D42,"")</f>
        <v/>
      </c>
      <c r="G46" s="56" t="str">
        <f>IF(ISNUMBER('[1]Sektorski plasman'!G42)=TRUE,'[1]Sektorski plasman'!G42,"")</f>
        <v/>
      </c>
      <c r="H46" s="57" t="str">
        <f>IF(ISNUMBER('[1]Sektorski plasman'!H42)=TRUE,'[1]Sektorski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IF(ISTEXT('[1]Sektorski plasman'!B43)=TRUE,'[1]Sektorski plasman'!B43,"")</f>
        <v/>
      </c>
      <c r="C47" s="52" t="str">
        <f>IF(ISTEXT('[1]Sektorski plasman'!C43)=TRUE,'[1]Sektorski plasman'!C43,"")</f>
        <v/>
      </c>
      <c r="D47" s="53" t="str">
        <f>IF(ISNUMBER('[1]Sektorski plasman'!E43)=TRUE,'[1]Sektorski plasman'!E43,"")</f>
        <v/>
      </c>
      <c r="E47" s="54" t="str">
        <f>IF(ISTEXT('[1]Sektorski plasman'!F43)=TRUE,'[1]Sektorski plasman'!F43,"")</f>
        <v/>
      </c>
      <c r="F47" s="55" t="str">
        <f>IF(ISNUMBER('[1]Sektorski plasman'!D43)=TRUE,'[1]Sektorski plasman'!D43,"")</f>
        <v/>
      </c>
      <c r="G47" s="56" t="str">
        <f>IF(ISNUMBER('[1]Sektorski plasman'!G43)=TRUE,'[1]Sektorski plasman'!G43,"")</f>
        <v/>
      </c>
      <c r="H47" s="57" t="str">
        <f>IF(ISNUMBER('[1]Sektorski plasman'!H43)=TRUE,'[1]Sektorski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IF(ISTEXT('[1]Sektorski plasman'!B44)=TRUE,'[1]Sektorski plasman'!B44,"")</f>
        <v/>
      </c>
      <c r="C48" s="52" t="str">
        <f>IF(ISTEXT('[1]Sektorski plasman'!C44)=TRUE,'[1]Sektorski plasman'!C44,"")</f>
        <v/>
      </c>
      <c r="D48" s="53" t="str">
        <f>IF(ISNUMBER('[1]Sektorski plasman'!E44)=TRUE,'[1]Sektorski plasman'!E44,"")</f>
        <v/>
      </c>
      <c r="E48" s="54" t="str">
        <f>IF(ISTEXT('[1]Sektorski plasman'!F44)=TRUE,'[1]Sektorski plasman'!F44,"")</f>
        <v/>
      </c>
      <c r="F48" s="55" t="str">
        <f>IF(ISNUMBER('[1]Sektorski plasman'!D44)=TRUE,'[1]Sektorski plasman'!D44,"")</f>
        <v/>
      </c>
      <c r="G48" s="56" t="str">
        <f>IF(ISNUMBER('[1]Sektorski plasman'!G44)=TRUE,'[1]Sektorski plasman'!G44,"")</f>
        <v/>
      </c>
      <c r="H48" s="57" t="str">
        <f>IF(ISNUMBER('[1]Sektorski plasman'!H44)=TRUE,'[1]Sektorski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IF(ISTEXT('[1]Sektorski plasman'!B45)=TRUE,'[1]Sektorski plasman'!B45,"")</f>
        <v/>
      </c>
      <c r="C49" s="52" t="str">
        <f>IF(ISTEXT('[1]Sektorski plasman'!C45)=TRUE,'[1]Sektorski plasman'!C45,"")</f>
        <v/>
      </c>
      <c r="D49" s="53" t="str">
        <f>IF(ISNUMBER('[1]Sektorski plasman'!E45)=TRUE,'[1]Sektorski plasman'!E45,"")</f>
        <v/>
      </c>
      <c r="E49" s="54" t="str">
        <f>IF(ISTEXT('[1]Sektorski plasman'!F45)=TRUE,'[1]Sektorski plasman'!F45,"")</f>
        <v/>
      </c>
      <c r="F49" s="55" t="str">
        <f>IF(ISNUMBER('[1]Sektorski plasman'!D45)=TRUE,'[1]Sektorski plasman'!D45,"")</f>
        <v/>
      </c>
      <c r="G49" s="56" t="str">
        <f>IF(ISNUMBER('[1]Sektorski plasman'!G45)=TRUE,'[1]Sektorski plasman'!G45,"")</f>
        <v/>
      </c>
      <c r="H49" s="57" t="str">
        <f>IF(ISNUMBER('[1]Sektorski plasman'!H45)=TRUE,'[1]Sektorski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IF(ISTEXT('[1]Sektorski plasman'!B46)=TRUE,'[1]Sektorski plasman'!B46,"")</f>
        <v/>
      </c>
      <c r="C50" s="52" t="str">
        <f>IF(ISTEXT('[1]Sektorski plasman'!C46)=TRUE,'[1]Sektorski plasman'!C46,"")</f>
        <v/>
      </c>
      <c r="D50" s="53" t="str">
        <f>IF(ISNUMBER('[1]Sektorski plasman'!E46)=TRUE,'[1]Sektorski plasman'!E46,"")</f>
        <v/>
      </c>
      <c r="E50" s="54" t="str">
        <f>IF(ISTEXT('[1]Sektorski plasman'!F46)=TRUE,'[1]Sektorski plasman'!F46,"")</f>
        <v/>
      </c>
      <c r="F50" s="55" t="str">
        <f>IF(ISNUMBER('[1]Sektorski plasman'!D46)=TRUE,'[1]Sektorski plasman'!D46,"")</f>
        <v/>
      </c>
      <c r="G50" s="56" t="str">
        <f>IF(ISNUMBER('[1]Sektorski plasman'!G46)=TRUE,'[1]Sektorski plasman'!G46,"")</f>
        <v/>
      </c>
      <c r="H50" s="57" t="str">
        <f>IF(ISNUMBER('[1]Sektorski plasman'!H46)=TRUE,'[1]Sektorski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IF(ISTEXT('[1]Sektorski plasman'!B47)=TRUE,'[1]Sektorski plasman'!B47,"")</f>
        <v/>
      </c>
      <c r="C51" s="52" t="str">
        <f>IF(ISTEXT('[1]Sektorski plasman'!C47)=TRUE,'[1]Sektorski plasman'!C47,"")</f>
        <v/>
      </c>
      <c r="D51" s="53" t="str">
        <f>IF(ISNUMBER('[1]Sektorski plasman'!E47)=TRUE,'[1]Sektorski plasman'!E47,"")</f>
        <v/>
      </c>
      <c r="E51" s="54" t="str">
        <f>IF(ISTEXT('[1]Sektorski plasman'!F47)=TRUE,'[1]Sektorski plasman'!F47,"")</f>
        <v/>
      </c>
      <c r="F51" s="55" t="str">
        <f>IF(ISNUMBER('[1]Sektorski plasman'!D47)=TRUE,'[1]Sektorski plasman'!D47,"")</f>
        <v/>
      </c>
      <c r="G51" s="56" t="str">
        <f>IF(ISNUMBER('[1]Sektorski plasman'!G47)=TRUE,'[1]Sektorski plasman'!G47,"")</f>
        <v/>
      </c>
      <c r="H51" s="57" t="str">
        <f>IF(ISNUMBER('[1]Sektorski plasman'!H47)=TRUE,'[1]Sektorski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IF(ISTEXT('[1]Sektorski plasman'!B48)=TRUE,'[1]Sektorski plasman'!B48,"")</f>
        <v/>
      </c>
      <c r="C52" s="52" t="str">
        <f>IF(ISTEXT('[1]Sektorski plasman'!C48)=TRUE,'[1]Sektorski plasman'!C48,"")</f>
        <v/>
      </c>
      <c r="D52" s="53" t="str">
        <f>IF(ISNUMBER('[1]Sektorski plasman'!E48)=TRUE,'[1]Sektorski plasman'!E48,"")</f>
        <v/>
      </c>
      <c r="E52" s="54" t="str">
        <f>IF(ISTEXT('[1]Sektorski plasman'!F48)=TRUE,'[1]Sektorski plasman'!F48,"")</f>
        <v/>
      </c>
      <c r="F52" s="55" t="str">
        <f>IF(ISNUMBER('[1]Sektorski plasman'!D48)=TRUE,'[1]Sektorski plasman'!D48,"")</f>
        <v/>
      </c>
      <c r="G52" s="56" t="str">
        <f>IF(ISNUMBER('[1]Sektorski plasman'!G48)=TRUE,'[1]Sektorski plasman'!G48,"")</f>
        <v/>
      </c>
      <c r="H52" s="57" t="str">
        <f>IF(ISNUMBER('[1]Sektorski plasman'!H48)=TRUE,'[1]Sektorski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IF(ISTEXT('[1]Sektorski plasman'!B49)=TRUE,'[1]Sektorski plasman'!B49,"")</f>
        <v/>
      </c>
      <c r="C53" s="52" t="str">
        <f>IF(ISTEXT('[1]Sektorski plasman'!C49)=TRUE,'[1]Sektorski plasman'!C49,"")</f>
        <v/>
      </c>
      <c r="D53" s="53" t="str">
        <f>IF(ISNUMBER('[1]Sektorski plasman'!E49)=TRUE,'[1]Sektorski plasman'!E49,"")</f>
        <v/>
      </c>
      <c r="E53" s="54" t="str">
        <f>IF(ISTEXT('[1]Sektorski plasman'!F49)=TRUE,'[1]Sektorski plasman'!F49,"")</f>
        <v/>
      </c>
      <c r="F53" s="55" t="str">
        <f>IF(ISNUMBER('[1]Sektorski plasman'!D49)=TRUE,'[1]Sektorski plasman'!D49,"")</f>
        <v/>
      </c>
      <c r="G53" s="56" t="str">
        <f>IF(ISNUMBER('[1]Sektorski plasman'!G49)=TRUE,'[1]Sektorski plasman'!G49,"")</f>
        <v/>
      </c>
      <c r="H53" s="57" t="str">
        <f>IF(ISNUMBER('[1]Sektorski plasman'!H49)=TRUE,'[1]Sektorski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IF(ISTEXT('[1]Sektorski plasman'!B50)=TRUE,'[1]Sektorski plasman'!B50,"")</f>
        <v/>
      </c>
      <c r="C54" s="52" t="str">
        <f>IF(ISTEXT('[1]Sektorski plasman'!C50)=TRUE,'[1]Sektorski plasman'!C50,"")</f>
        <v/>
      </c>
      <c r="D54" s="53" t="str">
        <f>IF(ISNUMBER('[1]Sektorski plasman'!E50)=TRUE,'[1]Sektorski plasman'!E50,"")</f>
        <v/>
      </c>
      <c r="E54" s="54" t="str">
        <f>IF(ISTEXT('[1]Sektorski plasman'!F50)=TRUE,'[1]Sektorski plasman'!F50,"")</f>
        <v/>
      </c>
      <c r="F54" s="55" t="str">
        <f>IF(ISNUMBER('[1]Sektorski plasman'!D50)=TRUE,'[1]Sektorski plasman'!D50,"")</f>
        <v/>
      </c>
      <c r="G54" s="56" t="str">
        <f>IF(ISNUMBER('[1]Sektorski plasman'!G50)=TRUE,'[1]Sektorski plasman'!G50,"")</f>
        <v/>
      </c>
      <c r="H54" s="57" t="str">
        <f>IF(ISNUMBER('[1]Sektorski plasman'!H50)=TRUE,'[1]Sektorski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IF(ISTEXT('[1]Sektorski plasman'!B51)=TRUE,'[1]Sektorski plasman'!B51,"")</f>
        <v/>
      </c>
      <c r="C55" s="52" t="str">
        <f>IF(ISTEXT('[1]Sektorski plasman'!C51)=TRUE,'[1]Sektorski plasman'!C51,"")</f>
        <v/>
      </c>
      <c r="D55" s="53" t="str">
        <f>IF(ISNUMBER('[1]Sektorski plasman'!E51)=TRUE,'[1]Sektorski plasman'!E51,"")</f>
        <v/>
      </c>
      <c r="E55" s="54" t="str">
        <f>IF(ISTEXT('[1]Sektorski plasman'!F51)=TRUE,'[1]Sektorski plasman'!F51,"")</f>
        <v/>
      </c>
      <c r="F55" s="55" t="str">
        <f>IF(ISNUMBER('[1]Sektorski plasman'!D51)=TRUE,'[1]Sektorski plasman'!D51,"")</f>
        <v/>
      </c>
      <c r="G55" s="56" t="str">
        <f>IF(ISNUMBER('[1]Sektorski plasman'!G51)=TRUE,'[1]Sektorski plasman'!G51,"")</f>
        <v/>
      </c>
      <c r="H55" s="57" t="str">
        <f>IF(ISNUMBER('[1]Sektorski plasman'!H51)=TRUE,'[1]Sektorski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IF(ISTEXT('[1]Sektorski plasman'!B52)=TRUE,'[1]Sektorski plasman'!B52,"")</f>
        <v/>
      </c>
      <c r="C56" s="52" t="str">
        <f>IF(ISTEXT('[1]Sektorski plasman'!C52)=TRUE,'[1]Sektorski plasman'!C52,"")</f>
        <v/>
      </c>
      <c r="D56" s="53" t="str">
        <f>IF(ISNUMBER('[1]Sektorski plasman'!E52)=TRUE,'[1]Sektorski plasman'!E52,"")</f>
        <v/>
      </c>
      <c r="E56" s="54" t="str">
        <f>IF(ISTEXT('[1]Sektorski plasman'!F52)=TRUE,'[1]Sektorski plasman'!F52,"")</f>
        <v/>
      </c>
      <c r="F56" s="55" t="str">
        <f>IF(ISNUMBER('[1]Sektorski plasman'!D52)=TRUE,'[1]Sektorski plasman'!D52,"")</f>
        <v/>
      </c>
      <c r="G56" s="56" t="str">
        <f>IF(ISNUMBER('[1]Sektorski plasman'!G52)=TRUE,'[1]Sektorski plasman'!G52,"")</f>
        <v/>
      </c>
      <c r="H56" s="57" t="str">
        <f>IF(ISNUMBER('[1]Sektorski plasman'!H52)=TRUE,'[1]Sektorski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IF(ISTEXT('[1]Sektorski plasman'!B53)=TRUE,'[1]Sektorski plasman'!B53,"")</f>
        <v/>
      </c>
      <c r="C57" s="52" t="str">
        <f>IF(ISTEXT('[1]Sektorski plasman'!C53)=TRUE,'[1]Sektorski plasman'!C53,"")</f>
        <v/>
      </c>
      <c r="D57" s="53" t="str">
        <f>IF(ISNUMBER('[1]Sektorski plasman'!E53)=TRUE,'[1]Sektorski plasman'!E53,"")</f>
        <v/>
      </c>
      <c r="E57" s="54" t="str">
        <f>IF(ISTEXT('[1]Sektorski plasman'!F53)=TRUE,'[1]Sektorski plasman'!F53,"")</f>
        <v/>
      </c>
      <c r="F57" s="55" t="str">
        <f>IF(ISNUMBER('[1]Sektorski plasman'!D53)=TRUE,'[1]Sektorski plasman'!D53,"")</f>
        <v/>
      </c>
      <c r="G57" s="56" t="str">
        <f>IF(ISNUMBER('[1]Sektorski plasman'!G53)=TRUE,'[1]Sektorski plasman'!G53,"")</f>
        <v/>
      </c>
      <c r="H57" s="57" t="str">
        <f>IF(ISNUMBER('[1]Sektorski plasman'!H53)=TRUE,'[1]Sektorski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IF(ISTEXT('[1]Sektorski plasman'!B54)=TRUE,'[1]Sektorski plasman'!B54,"")</f>
        <v/>
      </c>
      <c r="C58" s="52" t="str">
        <f>IF(ISTEXT('[1]Sektorski plasman'!C54)=TRUE,'[1]Sektorski plasman'!C54,"")</f>
        <v/>
      </c>
      <c r="D58" s="53" t="str">
        <f>IF(ISNUMBER('[1]Sektorski plasman'!E54)=TRUE,'[1]Sektorski plasman'!E54,"")</f>
        <v/>
      </c>
      <c r="E58" s="54" t="str">
        <f>IF(ISTEXT('[1]Sektorski plasman'!F54)=TRUE,'[1]Sektorski plasman'!F54,"")</f>
        <v/>
      </c>
      <c r="F58" s="55" t="str">
        <f>IF(ISNUMBER('[1]Sektorski plasman'!D54)=TRUE,'[1]Sektorski plasman'!D54,"")</f>
        <v/>
      </c>
      <c r="G58" s="56" t="str">
        <f>IF(ISNUMBER('[1]Sektorski plasman'!G54)=TRUE,'[1]Sektorski plasman'!G54,"")</f>
        <v/>
      </c>
      <c r="H58" s="57" t="str">
        <f>IF(ISNUMBER('[1]Sektorski plasman'!H54)=TRUE,'[1]Sektorski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IF(ISTEXT('[1]Sektorski plasman'!B55)=TRUE,'[1]Sektorski plasman'!B55,"")</f>
        <v/>
      </c>
      <c r="C59" s="52" t="str">
        <f>IF(ISTEXT('[1]Sektorski plasman'!C55)=TRUE,'[1]Sektorski plasman'!C55,"")</f>
        <v/>
      </c>
      <c r="D59" s="53" t="str">
        <f>IF(ISNUMBER('[1]Sektorski plasman'!E55)=TRUE,'[1]Sektorski plasman'!E55,"")</f>
        <v/>
      </c>
      <c r="E59" s="54" t="str">
        <f>IF(ISTEXT('[1]Sektorski plasman'!F55)=TRUE,'[1]Sektorski plasman'!F55,"")</f>
        <v/>
      </c>
      <c r="F59" s="55" t="str">
        <f>IF(ISNUMBER('[1]Sektorski plasman'!D55)=TRUE,'[1]Sektorski plasman'!D55,"")</f>
        <v/>
      </c>
      <c r="G59" s="56" t="str">
        <f>IF(ISNUMBER('[1]Sektorski plasman'!G55)=TRUE,'[1]Sektorski plasman'!G55,"")</f>
        <v/>
      </c>
      <c r="H59" s="57" t="str">
        <f>IF(ISNUMBER('[1]Sektorski plasman'!H55)=TRUE,'[1]Sektorski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IF(ISTEXT('[1]Sektorski plasman'!B56)=TRUE,'[1]Sektorski plasman'!B56,"")</f>
        <v/>
      </c>
      <c r="C60" s="52" t="str">
        <f>IF(ISTEXT('[1]Sektorski plasman'!C56)=TRUE,'[1]Sektorski plasman'!C56,"")</f>
        <v/>
      </c>
      <c r="D60" s="53" t="str">
        <f>IF(ISNUMBER('[1]Sektorski plasman'!E56)=TRUE,'[1]Sektorski plasman'!E56,"")</f>
        <v/>
      </c>
      <c r="E60" s="54" t="str">
        <f>IF(ISTEXT('[1]Sektorski plasman'!F56)=TRUE,'[1]Sektorski plasman'!F56,"")</f>
        <v/>
      </c>
      <c r="F60" s="55" t="str">
        <f>IF(ISNUMBER('[1]Sektorski plasman'!D56)=TRUE,'[1]Sektorski plasman'!D56,"")</f>
        <v/>
      </c>
      <c r="G60" s="56" t="str">
        <f>IF(ISNUMBER('[1]Sektorski plasman'!G56)=TRUE,'[1]Sektorski plasman'!G56,"")</f>
        <v/>
      </c>
      <c r="H60" s="57" t="str">
        <f>IF(ISNUMBER('[1]Sektorski plasman'!H56)=TRUE,'[1]Sektorski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IF(ISTEXT('[1]Sektorski plasman'!B57)=TRUE,'[1]Sektorski plasman'!B57,"")</f>
        <v/>
      </c>
      <c r="C61" s="52" t="str">
        <f>IF(ISTEXT('[1]Sektorski plasman'!C57)=TRUE,'[1]Sektorski plasman'!C57,"")</f>
        <v/>
      </c>
      <c r="D61" s="53" t="str">
        <f>IF(ISNUMBER('[1]Sektorski plasman'!E57)=TRUE,'[1]Sektorski plasman'!E57,"")</f>
        <v/>
      </c>
      <c r="E61" s="54" t="str">
        <f>IF(ISTEXT('[1]Sektorski plasman'!F57)=TRUE,'[1]Sektorski plasman'!F57,"")</f>
        <v/>
      </c>
      <c r="F61" s="55" t="str">
        <f>IF(ISNUMBER('[1]Sektorski plasman'!D57)=TRUE,'[1]Sektorski plasman'!D57,"")</f>
        <v/>
      </c>
      <c r="G61" s="56" t="str">
        <f>IF(ISNUMBER('[1]Sektorski plasman'!G57)=TRUE,'[1]Sektorski plasman'!G57,"")</f>
        <v/>
      </c>
      <c r="H61" s="57" t="str">
        <f>IF(ISNUMBER('[1]Sektorski plasman'!H57)=TRUE,'[1]Sektorski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IF(ISTEXT('[1]Sektorski plasman'!B58)=TRUE,'[1]Sektorski plasman'!B58,"")</f>
        <v/>
      </c>
      <c r="C62" s="52" t="str">
        <f>IF(ISTEXT('[1]Sektorski plasman'!C58)=TRUE,'[1]Sektorski plasman'!C58,"")</f>
        <v/>
      </c>
      <c r="D62" s="53" t="str">
        <f>IF(ISNUMBER('[1]Sektorski plasman'!E58)=TRUE,'[1]Sektorski plasman'!E58,"")</f>
        <v/>
      </c>
      <c r="E62" s="54" t="str">
        <f>IF(ISTEXT('[1]Sektorski plasman'!F58)=TRUE,'[1]Sektorski plasman'!F58,"")</f>
        <v/>
      </c>
      <c r="F62" s="55" t="str">
        <f>IF(ISNUMBER('[1]Sektorski plasman'!D58)=TRUE,'[1]Sektorski plasman'!D58,"")</f>
        <v/>
      </c>
      <c r="G62" s="56" t="str">
        <f>IF(ISNUMBER('[1]Sektorski plasman'!G58)=TRUE,'[1]Sektorski plasman'!G58,"")</f>
        <v/>
      </c>
      <c r="H62" s="57" t="str">
        <f>IF(ISNUMBER('[1]Sektorski plasman'!H58)=TRUE,'[1]Sektorski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IF(ISTEXT('[1]Sektorski plasman'!B59)=TRUE,'[1]Sektorski plasman'!B59,"")</f>
        <v/>
      </c>
      <c r="C63" s="52" t="str">
        <f>IF(ISTEXT('[1]Sektorski plasman'!C59)=TRUE,'[1]Sektorski plasman'!C59,"")</f>
        <v/>
      </c>
      <c r="D63" s="53" t="str">
        <f>IF(ISNUMBER('[1]Sektorski plasman'!E59)=TRUE,'[1]Sektorski plasman'!E59,"")</f>
        <v/>
      </c>
      <c r="E63" s="54" t="str">
        <f>IF(ISTEXT('[1]Sektorski plasman'!F59)=TRUE,'[1]Sektorski plasman'!F59,"")</f>
        <v/>
      </c>
      <c r="F63" s="55" t="str">
        <f>IF(ISNUMBER('[1]Sektorski plasman'!D59)=TRUE,'[1]Sektorski plasman'!D59,"")</f>
        <v/>
      </c>
      <c r="G63" s="56" t="str">
        <f>IF(ISNUMBER('[1]Sektorski plasman'!G59)=TRUE,'[1]Sektorski plasman'!G59,"")</f>
        <v/>
      </c>
      <c r="H63" s="57" t="str">
        <f>IF(ISNUMBER('[1]Sektorski plasman'!H59)=TRUE,'[1]Sektorski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IF(ISTEXT('[1]Sektorski plasman'!B60)=TRUE,'[1]Sektorski plasman'!B60,"")</f>
        <v/>
      </c>
      <c r="C64" s="52" t="str">
        <f>IF(ISTEXT('[1]Sektorski plasman'!C60)=TRUE,'[1]Sektorski plasman'!C60,"")</f>
        <v/>
      </c>
      <c r="D64" s="53" t="str">
        <f>IF(ISNUMBER('[1]Sektorski plasman'!E60)=TRUE,'[1]Sektorski plasman'!E60,"")</f>
        <v/>
      </c>
      <c r="E64" s="54" t="str">
        <f>IF(ISTEXT('[1]Sektorski plasman'!F60)=TRUE,'[1]Sektorski plasman'!F60,"")</f>
        <v/>
      </c>
      <c r="F64" s="55" t="str">
        <f>IF(ISNUMBER('[1]Sektorski plasman'!D60)=TRUE,'[1]Sektorski plasman'!D60,"")</f>
        <v/>
      </c>
      <c r="G64" s="56" t="str">
        <f>IF(ISNUMBER('[1]Sektorski plasman'!G60)=TRUE,'[1]Sektorski plasman'!G60,"")</f>
        <v/>
      </c>
      <c r="H64" s="57" t="str">
        <f>IF(ISNUMBER('[1]Sektorski plasman'!H60)=TRUE,'[1]Sektorski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IF(ISTEXT('[1]Sektorski plasman'!B61)=TRUE,'[1]Sektorski plasman'!B61,"")</f>
        <v/>
      </c>
      <c r="C65" s="52" t="str">
        <f>IF(ISTEXT('[1]Sektorski plasman'!C61)=TRUE,'[1]Sektorski plasman'!C61,"")</f>
        <v/>
      </c>
      <c r="D65" s="53" t="str">
        <f>IF(ISNUMBER('[1]Sektorski plasman'!E61)=TRUE,'[1]Sektorski plasman'!E61,"")</f>
        <v/>
      </c>
      <c r="E65" s="54" t="str">
        <f>IF(ISTEXT('[1]Sektorski plasman'!F61)=TRUE,'[1]Sektorski plasman'!F61,"")</f>
        <v/>
      </c>
      <c r="F65" s="55" t="str">
        <f>IF(ISNUMBER('[1]Sektorski plasman'!D61)=TRUE,'[1]Sektorski plasman'!D61,"")</f>
        <v/>
      </c>
      <c r="G65" s="56" t="str">
        <f>IF(ISNUMBER('[1]Sektorski plasman'!G61)=TRUE,'[1]Sektorski plasman'!G61,"")</f>
        <v/>
      </c>
      <c r="H65" s="57" t="str">
        <f>IF(ISNUMBER('[1]Sektorski plasman'!H61)=TRUE,'[1]Sektorski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IF(ISTEXT('[1]Sektorski plasman'!B62)=TRUE,'[1]Sektorski plasman'!B62,"")</f>
        <v/>
      </c>
      <c r="C66" s="52" t="str">
        <f>IF(ISTEXT('[1]Sektorski plasman'!C62)=TRUE,'[1]Sektorski plasman'!C62,"")</f>
        <v/>
      </c>
      <c r="D66" s="53" t="str">
        <f>IF(ISNUMBER('[1]Sektorski plasman'!E62)=TRUE,'[1]Sektorski plasman'!E62,"")</f>
        <v/>
      </c>
      <c r="E66" s="54" t="str">
        <f>IF(ISTEXT('[1]Sektorski plasman'!F62)=TRUE,'[1]Sektorski plasman'!F62,"")</f>
        <v/>
      </c>
      <c r="F66" s="55" t="str">
        <f>IF(ISNUMBER('[1]Sektorski plasman'!D62)=TRUE,'[1]Sektorski plasman'!D62,"")</f>
        <v/>
      </c>
      <c r="G66" s="56" t="str">
        <f>IF(ISNUMBER('[1]Sektorski plasman'!G62)=TRUE,'[1]Sektorski plasman'!G62,"")</f>
        <v/>
      </c>
      <c r="H66" s="57" t="str">
        <f>IF(ISNUMBER('[1]Sektorski plasman'!H62)=TRUE,'[1]Sektorski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IF(ISTEXT('[1]Sektorski plasman'!B63)=TRUE,'[1]Sektorski plasman'!B63,"")</f>
        <v/>
      </c>
      <c r="C67" s="52" t="str">
        <f>IF(ISTEXT('[1]Sektorski plasman'!C63)=TRUE,'[1]Sektorski plasman'!C63,"")</f>
        <v/>
      </c>
      <c r="D67" s="53" t="str">
        <f>IF(ISNUMBER('[1]Sektorski plasman'!E63)=TRUE,'[1]Sektorski plasman'!E63,"")</f>
        <v/>
      </c>
      <c r="E67" s="54" t="str">
        <f>IF(ISTEXT('[1]Sektorski plasman'!F63)=TRUE,'[1]Sektorski plasman'!F63,"")</f>
        <v/>
      </c>
      <c r="F67" s="55" t="str">
        <f>IF(ISNUMBER('[1]Sektorski plasman'!D63)=TRUE,'[1]Sektorski plasman'!D63,"")</f>
        <v/>
      </c>
      <c r="G67" s="56" t="str">
        <f>IF(ISNUMBER('[1]Sektorski plasman'!G63)=TRUE,'[1]Sektorski plasman'!G63,"")</f>
        <v/>
      </c>
      <c r="H67" s="57" t="str">
        <f>IF(ISNUMBER('[1]Sektorski plasman'!H63)=TRUE,'[1]Sektorski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IF(ISTEXT('[1]Sektorski plasman'!B64)=TRUE,'[1]Sektorski plasman'!B64,"")</f>
        <v/>
      </c>
      <c r="C68" s="52" t="str">
        <f>IF(ISTEXT('[1]Sektorski plasman'!C64)=TRUE,'[1]Sektorski plasman'!C64,"")</f>
        <v/>
      </c>
      <c r="D68" s="53" t="str">
        <f>IF(ISNUMBER('[1]Sektorski plasman'!E64)=TRUE,'[1]Sektorski plasman'!E64,"")</f>
        <v/>
      </c>
      <c r="E68" s="54" t="str">
        <f>IF(ISTEXT('[1]Sektorski plasman'!F64)=TRUE,'[1]Sektorski plasman'!F64,"")</f>
        <v/>
      </c>
      <c r="F68" s="55" t="str">
        <f>IF(ISNUMBER('[1]Sektorski plasman'!D64)=TRUE,'[1]Sektorski plasman'!D64,"")</f>
        <v/>
      </c>
      <c r="G68" s="56" t="str">
        <f>IF(ISNUMBER('[1]Sektorski plasman'!G64)=TRUE,'[1]Sektorski plasman'!G64,"")</f>
        <v/>
      </c>
      <c r="H68" s="57" t="str">
        <f>IF(ISNUMBER('[1]Sektorski plasman'!H64)=TRUE,'[1]Sektorski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IF(ISTEXT('[1]Sektorski plasman'!B65)=TRUE,'[1]Sektorski plasman'!B65,"")</f>
        <v/>
      </c>
      <c r="C69" s="52" t="str">
        <f>IF(ISTEXT('[1]Sektorski plasman'!C65)=TRUE,'[1]Sektorski plasman'!C65,"")</f>
        <v/>
      </c>
      <c r="D69" s="53" t="str">
        <f>IF(ISNUMBER('[1]Sektorski plasman'!E65)=TRUE,'[1]Sektorski plasman'!E65,"")</f>
        <v/>
      </c>
      <c r="E69" s="54" t="str">
        <f>IF(ISTEXT('[1]Sektorski plasman'!F65)=TRUE,'[1]Sektorski plasman'!F65,"")</f>
        <v/>
      </c>
      <c r="F69" s="55" t="str">
        <f>IF(ISNUMBER('[1]Sektorski plasman'!D65)=TRUE,'[1]Sektorski plasman'!D65,"")</f>
        <v/>
      </c>
      <c r="G69" s="56" t="str">
        <f>IF(ISNUMBER('[1]Sektorski plasman'!G65)=TRUE,'[1]Sektorski plasman'!G65,"")</f>
        <v/>
      </c>
      <c r="H69" s="57" t="str">
        <f>IF(ISNUMBER('[1]Sektorski plasman'!H65)=TRUE,'[1]Sektorski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IF(ISTEXT('[1]Sektorski plasman'!B66)=TRUE,'[1]Sektorski plasman'!B66,"")</f>
        <v/>
      </c>
      <c r="C70" s="52" t="str">
        <f>IF(ISTEXT('[1]Sektorski plasman'!C66)=TRUE,'[1]Sektorski plasman'!C66,"")</f>
        <v/>
      </c>
      <c r="D70" s="53" t="str">
        <f>IF(ISNUMBER('[1]Sektorski plasman'!E66)=TRUE,'[1]Sektorski plasman'!E66,"")</f>
        <v/>
      </c>
      <c r="E70" s="54" t="str">
        <f>IF(ISTEXT('[1]Sektorski plasman'!F66)=TRUE,'[1]Sektorski plasman'!F66,"")</f>
        <v/>
      </c>
      <c r="F70" s="55" t="str">
        <f>IF(ISNUMBER('[1]Sektorski plasman'!D66)=TRUE,'[1]Sektorski plasman'!D66,"")</f>
        <v/>
      </c>
      <c r="G70" s="56" t="str">
        <f>IF(ISNUMBER('[1]Sektorski plasman'!G66)=TRUE,'[1]Sektorski plasman'!G66,"")</f>
        <v/>
      </c>
      <c r="H70" s="57" t="str">
        <f>IF(ISNUMBER('[1]Sektorski plasman'!H66)=TRUE,'[1]Sektorski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IF(ISTEXT('[1]Sektorski plasman'!B67)=TRUE,'[1]Sektorski plasman'!B67,"")</f>
        <v/>
      </c>
      <c r="C71" s="52" t="str">
        <f>IF(ISTEXT('[1]Sektorski plasman'!C67)=TRUE,'[1]Sektorski plasman'!C67,"")</f>
        <v/>
      </c>
      <c r="D71" s="53" t="str">
        <f>IF(ISNUMBER('[1]Sektorski plasman'!E67)=TRUE,'[1]Sektorski plasman'!E67,"")</f>
        <v/>
      </c>
      <c r="E71" s="54" t="str">
        <f>IF(ISTEXT('[1]Sektorski plasman'!F67)=TRUE,'[1]Sektorski plasman'!F67,"")</f>
        <v/>
      </c>
      <c r="F71" s="55" t="str">
        <f>IF(ISNUMBER('[1]Sektorski plasman'!D67)=TRUE,'[1]Sektorski plasman'!D67,"")</f>
        <v/>
      </c>
      <c r="G71" s="56" t="str">
        <f>IF(ISNUMBER('[1]Sektorski plasman'!G67)=TRUE,'[1]Sektorski plasman'!G67,"")</f>
        <v/>
      </c>
      <c r="H71" s="57" t="str">
        <f>IF(ISNUMBER('[1]Sektorski plasman'!H67)=TRUE,'[1]Sektorski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IF(ISTEXT('[1]Sektorski plasman'!B68)=TRUE,'[1]Sektorski plasman'!B68,"")</f>
        <v/>
      </c>
      <c r="C72" s="52" t="str">
        <f>IF(ISTEXT('[1]Sektorski plasman'!C68)=TRUE,'[1]Sektorski plasman'!C68,"")</f>
        <v/>
      </c>
      <c r="D72" s="53" t="str">
        <f>IF(ISNUMBER('[1]Sektorski plasman'!E68)=TRUE,'[1]Sektorski plasman'!E68,"")</f>
        <v/>
      </c>
      <c r="E72" s="54" t="str">
        <f>IF(ISTEXT('[1]Sektorski plasman'!F68)=TRUE,'[1]Sektorski plasman'!F68,"")</f>
        <v/>
      </c>
      <c r="F72" s="55" t="str">
        <f>IF(ISNUMBER('[1]Sektorski plasman'!D68)=TRUE,'[1]Sektorski plasman'!D68,"")</f>
        <v/>
      </c>
      <c r="G72" s="56" t="str">
        <f>IF(ISNUMBER('[1]Sektorski plasman'!G68)=TRUE,'[1]Sektorski plasman'!G68,"")</f>
        <v/>
      </c>
      <c r="H72" s="57" t="str">
        <f>IF(ISNUMBER('[1]Sektorski plasman'!H68)=TRUE,'[1]Sektorski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IF(ISTEXT('[1]Sektorski plasman'!B69)=TRUE,'[1]Sektorski plasman'!B69,"")</f>
        <v/>
      </c>
      <c r="C73" s="52" t="str">
        <f>IF(ISTEXT('[1]Sektorski plasman'!C69)=TRUE,'[1]Sektorski plasman'!C69,"")</f>
        <v/>
      </c>
      <c r="D73" s="53" t="str">
        <f>IF(ISNUMBER('[1]Sektorski plasman'!E69)=TRUE,'[1]Sektorski plasman'!E69,"")</f>
        <v/>
      </c>
      <c r="E73" s="54" t="str">
        <f>IF(ISTEXT('[1]Sektorski plasman'!F69)=TRUE,'[1]Sektorski plasman'!F69,"")</f>
        <v/>
      </c>
      <c r="F73" s="55" t="str">
        <f>IF(ISNUMBER('[1]Sektorski plasman'!D69)=TRUE,'[1]Sektorski plasman'!D69,"")</f>
        <v/>
      </c>
      <c r="G73" s="56" t="str">
        <f>IF(ISNUMBER('[1]Sektorski plasman'!G69)=TRUE,'[1]Sektorski plasman'!G69,"")</f>
        <v/>
      </c>
      <c r="H73" s="57" t="str">
        <f>IF(ISNUMBER('[1]Sektorski plasman'!H69)=TRUE,'[1]Sektorski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IF(ISTEXT('[1]Sektorski plasman'!B70)=TRUE,'[1]Sektorski plasman'!B70,"")</f>
        <v/>
      </c>
      <c r="C74" s="52" t="str">
        <f>IF(ISTEXT('[1]Sektorski plasman'!C70)=TRUE,'[1]Sektorski plasman'!C70,"")</f>
        <v/>
      </c>
      <c r="D74" s="53" t="str">
        <f>IF(ISNUMBER('[1]Sektorski plasman'!E70)=TRUE,'[1]Sektorski plasman'!E70,"")</f>
        <v/>
      </c>
      <c r="E74" s="54" t="str">
        <f>IF(ISTEXT('[1]Sektorski plasman'!F70)=TRUE,'[1]Sektorski plasman'!F70,"")</f>
        <v/>
      </c>
      <c r="F74" s="55" t="str">
        <f>IF(ISNUMBER('[1]Sektorski plasman'!D70)=TRUE,'[1]Sektorski plasman'!D70,"")</f>
        <v/>
      </c>
      <c r="G74" s="56" t="str">
        <f>IF(ISNUMBER('[1]Sektorski plasman'!G70)=TRUE,'[1]Sektorski plasman'!G70,"")</f>
        <v/>
      </c>
      <c r="H74" s="57" t="str">
        <f>IF(ISNUMBER('[1]Sektorski plasman'!H70)=TRUE,'[1]Sektorski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IF(ISTEXT('[1]Sektorski plasman'!B71)=TRUE,'[1]Sektorski plasman'!B71,"")</f>
        <v/>
      </c>
      <c r="C75" s="52" t="str">
        <f>IF(ISTEXT('[1]Sektorski plasman'!C71)=TRUE,'[1]Sektorski plasman'!C71,"")</f>
        <v/>
      </c>
      <c r="D75" s="53" t="str">
        <f>IF(ISNUMBER('[1]Sektorski plasman'!E71)=TRUE,'[1]Sektorski plasman'!E71,"")</f>
        <v/>
      </c>
      <c r="E75" s="54" t="str">
        <f>IF(ISTEXT('[1]Sektorski plasman'!F71)=TRUE,'[1]Sektorski plasman'!F71,"")</f>
        <v/>
      </c>
      <c r="F75" s="55" t="str">
        <f>IF(ISNUMBER('[1]Sektorski plasman'!D71)=TRUE,'[1]Sektorski plasman'!D71,"")</f>
        <v/>
      </c>
      <c r="G75" s="56" t="str">
        <f>IF(ISNUMBER('[1]Sektorski plasman'!G71)=TRUE,'[1]Sektorski plasman'!G71,"")</f>
        <v/>
      </c>
      <c r="H75" s="57" t="str">
        <f>IF(ISNUMBER('[1]Sektorski plasman'!H71)=TRUE,'[1]Sektorski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IF(ISTEXT('[1]Sektorski plasman'!B72)=TRUE,'[1]Sektorski plasman'!B72,"")</f>
        <v/>
      </c>
      <c r="C76" s="52" t="str">
        <f>IF(ISTEXT('[1]Sektorski plasman'!C72)=TRUE,'[1]Sektorski plasman'!C72,"")</f>
        <v/>
      </c>
      <c r="D76" s="53" t="str">
        <f>IF(ISNUMBER('[1]Sektorski plasman'!E72)=TRUE,'[1]Sektorski plasman'!E72,"")</f>
        <v/>
      </c>
      <c r="E76" s="54" t="str">
        <f>IF(ISTEXT('[1]Sektorski plasman'!F72)=TRUE,'[1]Sektorski plasman'!F72,"")</f>
        <v/>
      </c>
      <c r="F76" s="55" t="str">
        <f>IF(ISNUMBER('[1]Sektorski plasman'!D72)=TRUE,'[1]Sektorski plasman'!D72,"")</f>
        <v/>
      </c>
      <c r="G76" s="56" t="str">
        <f>IF(ISNUMBER('[1]Sektorski plasman'!G72)=TRUE,'[1]Sektorski plasman'!G72,"")</f>
        <v/>
      </c>
      <c r="H76" s="57" t="str">
        <f>IF(ISNUMBER('[1]Sektorski plasman'!H72)=TRUE,'[1]Sektorski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IF(ISTEXT('[1]Sektorski plasman'!B73)=TRUE,'[1]Sektorski plasman'!B73,"")</f>
        <v/>
      </c>
      <c r="C77" s="52" t="str">
        <f>IF(ISTEXT('[1]Sektorski plasman'!C73)=TRUE,'[1]Sektorski plasman'!C73,"")</f>
        <v/>
      </c>
      <c r="D77" s="53" t="str">
        <f>IF(ISNUMBER('[1]Sektorski plasman'!E73)=TRUE,'[1]Sektorski plasman'!E73,"")</f>
        <v/>
      </c>
      <c r="E77" s="54" t="str">
        <f>IF(ISTEXT('[1]Sektorski plasman'!F73)=TRUE,'[1]Sektorski plasman'!F73,"")</f>
        <v/>
      </c>
      <c r="F77" s="55" t="str">
        <f>IF(ISNUMBER('[1]Sektorski plasman'!D73)=TRUE,'[1]Sektorski plasman'!D73,"")</f>
        <v/>
      </c>
      <c r="G77" s="56" t="str">
        <f>IF(ISNUMBER('[1]Sektorski plasman'!G73)=TRUE,'[1]Sektorski plasman'!G73,"")</f>
        <v/>
      </c>
      <c r="H77" s="57" t="str">
        <f>IF(ISNUMBER('[1]Sektorski plasman'!H73)=TRUE,'[1]Sektorski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IF(ISTEXT('[1]Sektorski plasman'!B74)=TRUE,'[1]Sektorski plasman'!B74,"")</f>
        <v/>
      </c>
      <c r="C78" s="52" t="str">
        <f>IF(ISTEXT('[1]Sektorski plasman'!C74)=TRUE,'[1]Sektorski plasman'!C74,"")</f>
        <v/>
      </c>
      <c r="D78" s="53" t="str">
        <f>IF(ISNUMBER('[1]Sektorski plasman'!E74)=TRUE,'[1]Sektorski plasman'!E74,"")</f>
        <v/>
      </c>
      <c r="E78" s="54" t="str">
        <f>IF(ISTEXT('[1]Sektorski plasman'!F74)=TRUE,'[1]Sektorski plasman'!F74,"")</f>
        <v/>
      </c>
      <c r="F78" s="55" t="str">
        <f>IF(ISNUMBER('[1]Sektorski plasman'!D74)=TRUE,'[1]Sektorski plasman'!D74,"")</f>
        <v/>
      </c>
      <c r="G78" s="56" t="str">
        <f>IF(ISNUMBER('[1]Sektorski plasman'!G74)=TRUE,'[1]Sektorski plasman'!G74,"")</f>
        <v/>
      </c>
      <c r="H78" s="57" t="str">
        <f>IF(ISNUMBER('[1]Sektorski plasman'!H74)=TRUE,'[1]Sektorski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IF(ISTEXT('[1]Sektorski plasman'!B75)=TRUE,'[1]Sektorski plasman'!B75,"")</f>
        <v/>
      </c>
      <c r="C79" s="52" t="str">
        <f>IF(ISTEXT('[1]Sektorski plasman'!C75)=TRUE,'[1]Sektorski plasman'!C75,"")</f>
        <v/>
      </c>
      <c r="D79" s="53" t="str">
        <f>IF(ISNUMBER('[1]Sektorski plasman'!E75)=TRUE,'[1]Sektorski plasman'!E75,"")</f>
        <v/>
      </c>
      <c r="E79" s="54" t="str">
        <f>IF(ISTEXT('[1]Sektorski plasman'!F75)=TRUE,'[1]Sektorski plasman'!F75,"")</f>
        <v/>
      </c>
      <c r="F79" s="55" t="str">
        <f>IF(ISNUMBER('[1]Sektorski plasman'!D75)=TRUE,'[1]Sektorski plasman'!D75,"")</f>
        <v/>
      </c>
      <c r="G79" s="56" t="str">
        <f>IF(ISNUMBER('[1]Sektorski plasman'!G75)=TRUE,'[1]Sektorski plasman'!G75,"")</f>
        <v/>
      </c>
      <c r="H79" s="57" t="str">
        <f>IF(ISNUMBER('[1]Sektorski plasman'!H75)=TRUE,'[1]Sektorski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IF(ISTEXT('[1]Sektorski plasman'!B76)=TRUE,'[1]Sektorski plasman'!B76,"")</f>
        <v/>
      </c>
      <c r="C80" s="52" t="str">
        <f>IF(ISTEXT('[1]Sektorski plasman'!C76)=TRUE,'[1]Sektorski plasman'!C76,"")</f>
        <v/>
      </c>
      <c r="D80" s="53" t="str">
        <f>IF(ISNUMBER('[1]Sektorski plasman'!E76)=TRUE,'[1]Sektorski plasman'!E76,"")</f>
        <v/>
      </c>
      <c r="E80" s="54" t="str">
        <f>IF(ISTEXT('[1]Sektorski plasman'!F76)=TRUE,'[1]Sektorski plasman'!F76,"")</f>
        <v/>
      </c>
      <c r="F80" s="55" t="str">
        <f>IF(ISNUMBER('[1]Sektorski plasman'!D76)=TRUE,'[1]Sektorski plasman'!D76,"")</f>
        <v/>
      </c>
      <c r="G80" s="56" t="str">
        <f>IF(ISNUMBER('[1]Sektorski plasman'!G76)=TRUE,'[1]Sektorski plasman'!G76,"")</f>
        <v/>
      </c>
      <c r="H80" s="57" t="str">
        <f>IF(ISNUMBER('[1]Sektorski plasman'!H76)=TRUE,'[1]Sektorski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IF(ISTEXT('[1]Sektorski plasman'!B77)=TRUE,'[1]Sektorski plasman'!B77,"")</f>
        <v/>
      </c>
      <c r="C81" s="52" t="str">
        <f>IF(ISTEXT('[1]Sektorski plasman'!C77)=TRUE,'[1]Sektorski plasman'!C77,"")</f>
        <v/>
      </c>
      <c r="D81" s="53" t="str">
        <f>IF(ISNUMBER('[1]Sektorski plasman'!E77)=TRUE,'[1]Sektorski plasman'!E77,"")</f>
        <v/>
      </c>
      <c r="E81" s="54" t="str">
        <f>IF(ISTEXT('[1]Sektorski plasman'!F77)=TRUE,'[1]Sektorski plasman'!F77,"")</f>
        <v/>
      </c>
      <c r="F81" s="55" t="str">
        <f>IF(ISNUMBER('[1]Sektorski plasman'!D77)=TRUE,'[1]Sektorski plasman'!D77,"")</f>
        <v/>
      </c>
      <c r="G81" s="56" t="str">
        <f>IF(ISNUMBER('[1]Sektorski plasman'!G77)=TRUE,'[1]Sektorski plasman'!G77,"")</f>
        <v/>
      </c>
      <c r="H81" s="57" t="str">
        <f>IF(ISNUMBER('[1]Sektorski plasman'!H77)=TRUE,'[1]Sektorski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IF(ISTEXT('[1]Sektorski plasman'!B78)=TRUE,'[1]Sektorski plasman'!B78,"")</f>
        <v/>
      </c>
      <c r="C82" s="52" t="str">
        <f>IF(ISTEXT('[1]Sektorski plasman'!C78)=TRUE,'[1]Sektorski plasman'!C78,"")</f>
        <v/>
      </c>
      <c r="D82" s="53" t="str">
        <f>IF(ISNUMBER('[1]Sektorski plasman'!E78)=TRUE,'[1]Sektorski plasman'!E78,"")</f>
        <v/>
      </c>
      <c r="E82" s="54" t="str">
        <f>IF(ISTEXT('[1]Sektorski plasman'!F78)=TRUE,'[1]Sektorski plasman'!F78,"")</f>
        <v/>
      </c>
      <c r="F82" s="55" t="str">
        <f>IF(ISNUMBER('[1]Sektorski plasman'!D78)=TRUE,'[1]Sektorski plasman'!D78,"")</f>
        <v/>
      </c>
      <c r="G82" s="56" t="str">
        <f>IF(ISNUMBER('[1]Sektorski plasman'!G78)=TRUE,'[1]Sektorski plasman'!G78,"")</f>
        <v/>
      </c>
      <c r="H82" s="57" t="str">
        <f>IF(ISNUMBER('[1]Sektorski plasman'!H78)=TRUE,'[1]Sektorski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IF(ISTEXT('[1]Sektorski plasman'!B79)=TRUE,'[1]Sektorski plasman'!B79,"")</f>
        <v/>
      </c>
      <c r="C83" s="52" t="str">
        <f>IF(ISTEXT('[1]Sektorski plasman'!C79)=TRUE,'[1]Sektorski plasman'!C79,"")</f>
        <v/>
      </c>
      <c r="D83" s="53" t="str">
        <f>IF(ISNUMBER('[1]Sektorski plasman'!E79)=TRUE,'[1]Sektorski plasman'!E79,"")</f>
        <v/>
      </c>
      <c r="E83" s="54" t="str">
        <f>IF(ISTEXT('[1]Sektorski plasman'!F79)=TRUE,'[1]Sektorski plasman'!F79,"")</f>
        <v/>
      </c>
      <c r="F83" s="55" t="str">
        <f>IF(ISNUMBER('[1]Sektorski plasman'!D79)=TRUE,'[1]Sektorski plasman'!D79,"")</f>
        <v/>
      </c>
      <c r="G83" s="56" t="str">
        <f>IF(ISNUMBER('[1]Sektorski plasman'!G79)=TRUE,'[1]Sektorski plasman'!G79,"")</f>
        <v/>
      </c>
      <c r="H83" s="57" t="str">
        <f>IF(ISNUMBER('[1]Sektorski plasman'!H79)=TRUE,'[1]Sektorski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IF(ISTEXT('[1]Sektorski plasman'!B80)=TRUE,'[1]Sektorski plasman'!B80,"")</f>
        <v/>
      </c>
      <c r="C84" s="52" t="str">
        <f>IF(ISTEXT('[1]Sektorski plasman'!C80)=TRUE,'[1]Sektorski plasman'!C80,"")</f>
        <v/>
      </c>
      <c r="D84" s="53" t="str">
        <f>IF(ISNUMBER('[1]Sektorski plasman'!E80)=TRUE,'[1]Sektorski plasman'!E80,"")</f>
        <v/>
      </c>
      <c r="E84" s="54" t="str">
        <f>IF(ISTEXT('[1]Sektorski plasman'!F80)=TRUE,'[1]Sektorski plasman'!F80,"")</f>
        <v/>
      </c>
      <c r="F84" s="55" t="str">
        <f>IF(ISNUMBER('[1]Sektorski plasman'!D80)=TRUE,'[1]Sektorski plasman'!D80,"")</f>
        <v/>
      </c>
      <c r="G84" s="56" t="str">
        <f>IF(ISNUMBER('[1]Sektorski plasman'!G80)=TRUE,'[1]Sektorski plasman'!G80,"")</f>
        <v/>
      </c>
      <c r="H84" s="57" t="str">
        <f>IF(ISNUMBER('[1]Sektorski plasman'!H80)=TRUE,'[1]Sektorski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IF(ISTEXT('[1]Sektorski plasman'!B81)=TRUE,'[1]Sektorski plasman'!B81,"")</f>
        <v/>
      </c>
      <c r="C85" s="52" t="str">
        <f>IF(ISTEXT('[1]Sektorski plasman'!C81)=TRUE,'[1]Sektorski plasman'!C81,"")</f>
        <v/>
      </c>
      <c r="D85" s="53" t="str">
        <f>IF(ISNUMBER('[1]Sektorski plasman'!E81)=TRUE,'[1]Sektorski plasman'!E81,"")</f>
        <v/>
      </c>
      <c r="E85" s="54" t="str">
        <f>IF(ISTEXT('[1]Sektorski plasman'!F81)=TRUE,'[1]Sektorski plasman'!F81,"")</f>
        <v/>
      </c>
      <c r="F85" s="55" t="str">
        <f>IF(ISNUMBER('[1]Sektorski plasman'!D81)=TRUE,'[1]Sektorski plasman'!D81,"")</f>
        <v/>
      </c>
      <c r="G85" s="56" t="str">
        <f>IF(ISNUMBER('[1]Sektorski plasman'!G81)=TRUE,'[1]Sektorski plasman'!G81,"")</f>
        <v/>
      </c>
      <c r="H85" s="57" t="str">
        <f>IF(ISNUMBER('[1]Sektorski plasman'!H81)=TRUE,'[1]Sektorski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IF(ISTEXT('[1]Sektorski plasman'!B82)=TRUE,'[1]Sektorski plasman'!B82,"")</f>
        <v/>
      </c>
      <c r="C86" s="52" t="str">
        <f>IF(ISTEXT('[1]Sektorski plasman'!C82)=TRUE,'[1]Sektorski plasman'!C82,"")</f>
        <v/>
      </c>
      <c r="D86" s="53" t="str">
        <f>IF(ISNUMBER('[1]Sektorski plasman'!E82)=TRUE,'[1]Sektorski plasman'!E82,"")</f>
        <v/>
      </c>
      <c r="E86" s="54" t="str">
        <f>IF(ISTEXT('[1]Sektorski plasman'!F82)=TRUE,'[1]Sektorski plasman'!F82,"")</f>
        <v/>
      </c>
      <c r="F86" s="55" t="str">
        <f>IF(ISNUMBER('[1]Sektorski plasman'!D82)=TRUE,'[1]Sektorski plasman'!D82,"")</f>
        <v/>
      </c>
      <c r="G86" s="56" t="str">
        <f>IF(ISNUMBER('[1]Sektorski plasman'!G82)=TRUE,'[1]Sektorski plasman'!G82,"")</f>
        <v/>
      </c>
      <c r="H86" s="57" t="str">
        <f>IF(ISNUMBER('[1]Sektorski plasman'!H82)=TRUE,'[1]Sektorski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IF(ISTEXT('[1]Sektorski plasman'!B83)=TRUE,'[1]Sektorski plasman'!B83,"")</f>
        <v/>
      </c>
      <c r="C87" s="52" t="str">
        <f>IF(ISTEXT('[1]Sektorski plasman'!C83)=TRUE,'[1]Sektorski plasman'!C83,"")</f>
        <v/>
      </c>
      <c r="D87" s="53" t="str">
        <f>IF(ISNUMBER('[1]Sektorski plasman'!E83)=TRUE,'[1]Sektorski plasman'!E83,"")</f>
        <v/>
      </c>
      <c r="E87" s="54" t="str">
        <f>IF(ISTEXT('[1]Sektorski plasman'!F83)=TRUE,'[1]Sektorski plasman'!F83,"")</f>
        <v/>
      </c>
      <c r="F87" s="55" t="str">
        <f>IF(ISNUMBER('[1]Sektorski plasman'!D83)=TRUE,'[1]Sektorski plasman'!D83,"")</f>
        <v/>
      </c>
      <c r="G87" s="56" t="str">
        <f>IF(ISNUMBER('[1]Sektorski plasman'!G83)=TRUE,'[1]Sektorski plasman'!G83,"")</f>
        <v/>
      </c>
      <c r="H87" s="57" t="str">
        <f>IF(ISNUMBER('[1]Sektorski plasman'!H83)=TRUE,'[1]Sektorski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IF(ISTEXT('[1]Sektorski plasman'!B84)=TRUE,'[1]Sektorski plasman'!B84,"")</f>
        <v/>
      </c>
      <c r="C88" s="52" t="str">
        <f>IF(ISTEXT('[1]Sektorski plasman'!C84)=TRUE,'[1]Sektorski plasman'!C84,"")</f>
        <v/>
      </c>
      <c r="D88" s="53" t="str">
        <f>IF(ISNUMBER('[1]Sektorski plasman'!E84)=TRUE,'[1]Sektorski plasman'!E84,"")</f>
        <v/>
      </c>
      <c r="E88" s="54" t="str">
        <f>IF(ISTEXT('[1]Sektorski plasman'!F84)=TRUE,'[1]Sektorski plasman'!F84,"")</f>
        <v/>
      </c>
      <c r="F88" s="55" t="str">
        <f>IF(ISNUMBER('[1]Sektorski plasman'!D84)=TRUE,'[1]Sektorski plasman'!D84,"")</f>
        <v/>
      </c>
      <c r="G88" s="56" t="str">
        <f>IF(ISNUMBER('[1]Sektorski plasman'!G84)=TRUE,'[1]Sektorski plasman'!G84,"")</f>
        <v/>
      </c>
      <c r="H88" s="57" t="str">
        <f>IF(ISNUMBER('[1]Sektorski plasman'!H84)=TRUE,'[1]Sektorski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IF(ISTEXT('[1]Sektorski plasman'!B85)=TRUE,'[1]Sektorski plasman'!B85,"")</f>
        <v/>
      </c>
      <c r="C89" s="52" t="str">
        <f>IF(ISTEXT('[1]Sektorski plasman'!C85)=TRUE,'[1]Sektorski plasman'!C85,"")</f>
        <v/>
      </c>
      <c r="D89" s="53" t="str">
        <f>IF(ISNUMBER('[1]Sektorski plasman'!E85)=TRUE,'[1]Sektorski plasman'!E85,"")</f>
        <v/>
      </c>
      <c r="E89" s="54" t="str">
        <f>IF(ISTEXT('[1]Sektorski plasman'!F85)=TRUE,'[1]Sektorski plasman'!F85,"")</f>
        <v/>
      </c>
      <c r="F89" s="55" t="str">
        <f>IF(ISNUMBER('[1]Sektorski plasman'!D85)=TRUE,'[1]Sektorski plasman'!D85,"")</f>
        <v/>
      </c>
      <c r="G89" s="56" t="str">
        <f>IF(ISNUMBER('[1]Sektorski plasman'!G85)=TRUE,'[1]Sektorski plasman'!G85,"")</f>
        <v/>
      </c>
      <c r="H89" s="57" t="str">
        <f>IF(ISNUMBER('[1]Sektorski plasman'!H85)=TRUE,'[1]Sektorski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IF(ISTEXT('[1]Sektorski plasman'!B86)=TRUE,'[1]Sektorski plasman'!B86,"")</f>
        <v/>
      </c>
      <c r="C90" s="52" t="str">
        <f>IF(ISTEXT('[1]Sektorski plasman'!C86)=TRUE,'[1]Sektorski plasman'!C86,"")</f>
        <v/>
      </c>
      <c r="D90" s="53" t="str">
        <f>IF(ISNUMBER('[1]Sektorski plasman'!E86)=TRUE,'[1]Sektorski plasman'!E86,"")</f>
        <v/>
      </c>
      <c r="E90" s="54" t="str">
        <f>IF(ISTEXT('[1]Sektorski plasman'!F86)=TRUE,'[1]Sektorski plasman'!F86,"")</f>
        <v/>
      </c>
      <c r="F90" s="55" t="str">
        <f>IF(ISNUMBER('[1]Sektorski plasman'!D86)=TRUE,'[1]Sektorski plasman'!D86,"")</f>
        <v/>
      </c>
      <c r="G90" s="56" t="str">
        <f>IF(ISNUMBER('[1]Sektorski plasman'!G86)=TRUE,'[1]Sektorski plasman'!G86,"")</f>
        <v/>
      </c>
      <c r="H90" s="57" t="str">
        <f>IF(ISNUMBER('[1]Sektorski plasman'!H86)=TRUE,'[1]Sektorski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IF(ISTEXT('[1]Sektorski plasman'!B87)=TRUE,'[1]Sektorski plasman'!B87,"")</f>
        <v/>
      </c>
      <c r="C91" s="52" t="str">
        <f>IF(ISTEXT('[1]Sektorski plasman'!C87)=TRUE,'[1]Sektorski plasman'!C87,"")</f>
        <v/>
      </c>
      <c r="D91" s="53" t="str">
        <f>IF(ISNUMBER('[1]Sektorski plasman'!E87)=TRUE,'[1]Sektorski plasman'!E87,"")</f>
        <v/>
      </c>
      <c r="E91" s="54" t="str">
        <f>IF(ISTEXT('[1]Sektorski plasman'!F87)=TRUE,'[1]Sektorski plasman'!F87,"")</f>
        <v/>
      </c>
      <c r="F91" s="55" t="str">
        <f>IF(ISNUMBER('[1]Sektorski plasman'!D87)=TRUE,'[1]Sektorski plasman'!D87,"")</f>
        <v/>
      </c>
      <c r="G91" s="56" t="str">
        <f>IF(ISNUMBER('[1]Sektorski plasman'!G87)=TRUE,'[1]Sektorski plasman'!G87,"")</f>
        <v/>
      </c>
      <c r="H91" s="57" t="str">
        <f>IF(ISNUMBER('[1]Sektorski plasman'!H87)=TRUE,'[1]Sektorski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IF(ISTEXT('[1]Sektorski plasman'!B88)=TRUE,'[1]Sektorski plasman'!B88,"")</f>
        <v/>
      </c>
      <c r="C92" s="52" t="str">
        <f>IF(ISTEXT('[1]Sektorski plasman'!C88)=TRUE,'[1]Sektorski plasman'!C88,"")</f>
        <v/>
      </c>
      <c r="D92" s="53" t="str">
        <f>IF(ISNUMBER('[1]Sektorski plasman'!E88)=TRUE,'[1]Sektorski plasman'!E88,"")</f>
        <v/>
      </c>
      <c r="E92" s="54" t="str">
        <f>IF(ISTEXT('[1]Sektorski plasman'!F88)=TRUE,'[1]Sektorski plasman'!F88,"")</f>
        <v/>
      </c>
      <c r="F92" s="55" t="str">
        <f>IF(ISNUMBER('[1]Sektorski plasman'!D88)=TRUE,'[1]Sektorski plasman'!D88,"")</f>
        <v/>
      </c>
      <c r="G92" s="56" t="str">
        <f>IF(ISNUMBER('[1]Sektorski plasman'!G88)=TRUE,'[1]Sektorski plasman'!G88,"")</f>
        <v/>
      </c>
      <c r="H92" s="57" t="str">
        <f>IF(ISNUMBER('[1]Sektorski plasman'!H88)=TRUE,'[1]Sektorski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IF(ISTEXT('[1]Sektorski plasman'!B89)=TRUE,'[1]Sektorski plasman'!B89,"")</f>
        <v/>
      </c>
      <c r="C93" s="52" t="str">
        <f>IF(ISTEXT('[1]Sektorski plasman'!C89)=TRUE,'[1]Sektorski plasman'!C89,"")</f>
        <v/>
      </c>
      <c r="D93" s="53" t="str">
        <f>IF(ISNUMBER('[1]Sektorski plasman'!E89)=TRUE,'[1]Sektorski plasman'!E89,"")</f>
        <v/>
      </c>
      <c r="E93" s="54" t="str">
        <f>IF(ISTEXT('[1]Sektorski plasman'!F89)=TRUE,'[1]Sektorski plasman'!F89,"")</f>
        <v/>
      </c>
      <c r="F93" s="55" t="str">
        <f>IF(ISNUMBER('[1]Sektorski plasman'!D89)=TRUE,'[1]Sektorski plasman'!D89,"")</f>
        <v/>
      </c>
      <c r="G93" s="56" t="str">
        <f>IF(ISNUMBER('[1]Sektorski plasman'!G89)=TRUE,'[1]Sektorski plasman'!G89,"")</f>
        <v/>
      </c>
      <c r="H93" s="57" t="str">
        <f>IF(ISNUMBER('[1]Sektorski plasman'!H89)=TRUE,'[1]Sektorski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IF(ISTEXT('[1]Sektorski plasman'!B90)=TRUE,'[1]Sektorski plasman'!B90,"")</f>
        <v/>
      </c>
      <c r="C94" s="52" t="str">
        <f>IF(ISTEXT('[1]Sektorski plasman'!C90)=TRUE,'[1]Sektorski plasman'!C90,"")</f>
        <v/>
      </c>
      <c r="D94" s="53" t="str">
        <f>IF(ISNUMBER('[1]Sektorski plasman'!E90)=TRUE,'[1]Sektorski plasman'!E90,"")</f>
        <v/>
      </c>
      <c r="E94" s="54" t="str">
        <f>IF(ISTEXT('[1]Sektorski plasman'!F90)=TRUE,'[1]Sektorski plasman'!F90,"")</f>
        <v/>
      </c>
      <c r="F94" s="55" t="str">
        <f>IF(ISNUMBER('[1]Sektorski plasman'!D90)=TRUE,'[1]Sektorski plasman'!D90,"")</f>
        <v/>
      </c>
      <c r="G94" s="56" t="str">
        <f>IF(ISNUMBER('[1]Sektorski plasman'!G90)=TRUE,'[1]Sektorski plasman'!G90,"")</f>
        <v/>
      </c>
      <c r="H94" s="57" t="str">
        <f>IF(ISNUMBER('[1]Sektorski plasman'!H90)=TRUE,'[1]Sektorski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IF(ISTEXT('[1]Sektorski plasman'!B91)=TRUE,'[1]Sektorski plasman'!B91,"")</f>
        <v/>
      </c>
      <c r="C95" s="52" t="str">
        <f>IF(ISTEXT('[1]Sektorski plasman'!C91)=TRUE,'[1]Sektorski plasman'!C91,"")</f>
        <v/>
      </c>
      <c r="D95" s="53" t="str">
        <f>IF(ISNUMBER('[1]Sektorski plasman'!E91)=TRUE,'[1]Sektorski plasman'!E91,"")</f>
        <v/>
      </c>
      <c r="E95" s="54" t="str">
        <f>IF(ISTEXT('[1]Sektorski plasman'!F91)=TRUE,'[1]Sektorski plasman'!F91,"")</f>
        <v/>
      </c>
      <c r="F95" s="55" t="str">
        <f>IF(ISNUMBER('[1]Sektorski plasman'!D91)=TRUE,'[1]Sektorski plasman'!D91,"")</f>
        <v/>
      </c>
      <c r="G95" s="56" t="str">
        <f>IF(ISNUMBER('[1]Sektorski plasman'!G91)=TRUE,'[1]Sektorski plasman'!G91,"")</f>
        <v/>
      </c>
      <c r="H95" s="57" t="str">
        <f>IF(ISNUMBER('[1]Sektorski plasman'!H91)=TRUE,'[1]Sektorski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IF(ISTEXT('[1]Sektorski plasman'!B92)=TRUE,'[1]Sektorski plasman'!B92,"")</f>
        <v/>
      </c>
      <c r="C96" s="52" t="str">
        <f>IF(ISTEXT('[1]Sektorski plasman'!C92)=TRUE,'[1]Sektorski plasman'!C92,"")</f>
        <v/>
      </c>
      <c r="D96" s="53" t="str">
        <f>IF(ISNUMBER('[1]Sektorski plasman'!E92)=TRUE,'[1]Sektorski plasman'!E92,"")</f>
        <v/>
      </c>
      <c r="E96" s="54" t="str">
        <f>IF(ISTEXT('[1]Sektorski plasman'!F92)=TRUE,'[1]Sektorski plasman'!F92,"")</f>
        <v/>
      </c>
      <c r="F96" s="55" t="str">
        <f>IF(ISNUMBER('[1]Sektorski plasman'!D92)=TRUE,'[1]Sektorski plasman'!D92,"")</f>
        <v/>
      </c>
      <c r="G96" s="56" t="str">
        <f>IF(ISNUMBER('[1]Sektorski plasman'!G92)=TRUE,'[1]Sektorski plasman'!G92,"")</f>
        <v/>
      </c>
      <c r="H96" s="57" t="str">
        <f>IF(ISNUMBER('[1]Sektorski plasman'!H92)=TRUE,'[1]Sektorski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IF(ISTEXT('[1]Sektorski plasman'!B93)=TRUE,'[1]Sektorski plasman'!B93,"")</f>
        <v/>
      </c>
      <c r="C97" s="52" t="str">
        <f>IF(ISTEXT('[1]Sektorski plasman'!C93)=TRUE,'[1]Sektorski plasman'!C93,"")</f>
        <v/>
      </c>
      <c r="D97" s="53" t="str">
        <f>IF(ISNUMBER('[1]Sektorski plasman'!E93)=TRUE,'[1]Sektorski plasman'!E93,"")</f>
        <v/>
      </c>
      <c r="E97" s="54" t="str">
        <f>IF(ISTEXT('[1]Sektorski plasman'!F93)=TRUE,'[1]Sektorski plasman'!F93,"")</f>
        <v/>
      </c>
      <c r="F97" s="55" t="str">
        <f>IF(ISNUMBER('[1]Sektorski plasman'!D93)=TRUE,'[1]Sektorski plasman'!D93,"")</f>
        <v/>
      </c>
      <c r="G97" s="56" t="str">
        <f>IF(ISNUMBER('[1]Sektorski plasman'!G93)=TRUE,'[1]Sektorski plasman'!G93,"")</f>
        <v/>
      </c>
      <c r="H97" s="57" t="str">
        <f>IF(ISNUMBER('[1]Sektorski plasman'!H93)=TRUE,'[1]Sektorski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IF(ISTEXT('[1]Sektorski plasman'!B94)=TRUE,'[1]Sektorski plasman'!B94,"")</f>
        <v/>
      </c>
      <c r="C98" s="52" t="str">
        <f>IF(ISTEXT('[1]Sektorski plasman'!C94)=TRUE,'[1]Sektorski plasman'!C94,"")</f>
        <v/>
      </c>
      <c r="D98" s="53" t="str">
        <f>IF(ISNUMBER('[1]Sektorski plasman'!E94)=TRUE,'[1]Sektorski plasman'!E94,"")</f>
        <v/>
      </c>
      <c r="E98" s="54" t="str">
        <f>IF(ISTEXT('[1]Sektorski plasman'!F94)=TRUE,'[1]Sektorski plasman'!F94,"")</f>
        <v/>
      </c>
      <c r="F98" s="55" t="str">
        <f>IF(ISNUMBER('[1]Sektorski plasman'!D94)=TRUE,'[1]Sektorski plasman'!D94,"")</f>
        <v/>
      </c>
      <c r="G98" s="56" t="str">
        <f>IF(ISNUMBER('[1]Sektorski plasman'!G94)=TRUE,'[1]Sektorski plasman'!G94,"")</f>
        <v/>
      </c>
      <c r="H98" s="57" t="str">
        <f>IF(ISNUMBER('[1]Sektorski plasman'!H94)=TRUE,'[1]Sektorski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IF(ISTEXT('[1]Sektorski plasman'!B95)=TRUE,'[1]Sektorski plasman'!B95,"")</f>
        <v/>
      </c>
      <c r="C99" s="52" t="str">
        <f>IF(ISTEXT('[1]Sektorski plasman'!C95)=TRUE,'[1]Sektorski plasman'!C95,"")</f>
        <v/>
      </c>
      <c r="D99" s="53" t="str">
        <f>IF(ISNUMBER('[1]Sektorski plasman'!E95)=TRUE,'[1]Sektorski plasman'!E95,"")</f>
        <v/>
      </c>
      <c r="E99" s="54" t="str">
        <f>IF(ISTEXT('[1]Sektorski plasman'!F95)=TRUE,'[1]Sektorski plasman'!F95,"")</f>
        <v/>
      </c>
      <c r="F99" s="55" t="str">
        <f>IF(ISNUMBER('[1]Sektorski plasman'!D95)=TRUE,'[1]Sektorski plasman'!D95,"")</f>
        <v/>
      </c>
      <c r="G99" s="56" t="str">
        <f>IF(ISNUMBER('[1]Sektorski plasman'!G95)=TRUE,'[1]Sektorski plasman'!G95,"")</f>
        <v/>
      </c>
      <c r="H99" s="57" t="str">
        <f>IF(ISNUMBER('[1]Sektorski plasman'!H95)=TRUE,'[1]Sektorski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IF(ISTEXT('[1]Sektorski plasman'!B96)=TRUE,'[1]Sektorski plasman'!B96,"")</f>
        <v/>
      </c>
      <c r="C100" s="52" t="str">
        <f>IF(ISTEXT('[1]Sektorski plasman'!C96)=TRUE,'[1]Sektorski plasman'!C96,"")</f>
        <v/>
      </c>
      <c r="D100" s="53" t="str">
        <f>IF(ISNUMBER('[1]Sektorski plasman'!E96)=TRUE,'[1]Sektorski plasman'!E96,"")</f>
        <v/>
      </c>
      <c r="E100" s="54" t="str">
        <f>IF(ISTEXT('[1]Sektorski plasman'!F96)=TRUE,'[1]Sektorski plasman'!F96,"")</f>
        <v/>
      </c>
      <c r="F100" s="55" t="str">
        <f>IF(ISNUMBER('[1]Sektorski plasman'!D96)=TRUE,'[1]Sektorski plasman'!D96,"")</f>
        <v/>
      </c>
      <c r="G100" s="56" t="str">
        <f>IF(ISNUMBER('[1]Sektorski plasman'!G96)=TRUE,'[1]Sektorski plasman'!G96,"")</f>
        <v/>
      </c>
      <c r="H100" s="57" t="str">
        <f>IF(ISNUMBER('[1]Sektorski plasman'!H96)=TRUE,'[1]Sektorski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IF(ISTEXT('[1]Sektorski plasman'!B97)=TRUE,'[1]Sektorski plasman'!B97,"")</f>
        <v/>
      </c>
      <c r="C101" s="52" t="str">
        <f>IF(ISTEXT('[1]Sektorski plasman'!C97)=TRUE,'[1]Sektorski plasman'!C97,"")</f>
        <v/>
      </c>
      <c r="D101" s="53" t="str">
        <f>IF(ISNUMBER('[1]Sektorski plasman'!E97)=TRUE,'[1]Sektorski plasman'!E97,"")</f>
        <v/>
      </c>
      <c r="E101" s="54" t="str">
        <f>IF(ISTEXT('[1]Sektorski plasman'!F97)=TRUE,'[1]Sektorski plasman'!F97,"")</f>
        <v/>
      </c>
      <c r="F101" s="55" t="str">
        <f>IF(ISNUMBER('[1]Sektorski plasman'!D97)=TRUE,'[1]Sektorski plasman'!D97,"")</f>
        <v/>
      </c>
      <c r="G101" s="56" t="str">
        <f>IF(ISNUMBER('[1]Sektorski plasman'!G97)=TRUE,'[1]Sektorski plasman'!G97,"")</f>
        <v/>
      </c>
      <c r="H101" s="57" t="str">
        <f>IF(ISNUMBER('[1]Sektorski plasman'!H97)=TRUE,'[1]Sektorski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IF(ISTEXT('[1]Sektorski plasman'!B98)=TRUE,'[1]Sektorski plasman'!B98,"")</f>
        <v/>
      </c>
      <c r="C102" s="52" t="str">
        <f>IF(ISTEXT('[1]Sektorski plasman'!C98)=TRUE,'[1]Sektorski plasman'!C98,"")</f>
        <v/>
      </c>
      <c r="D102" s="53" t="str">
        <f>IF(ISNUMBER('[1]Sektorski plasman'!E98)=TRUE,'[1]Sektorski plasman'!E98,"")</f>
        <v/>
      </c>
      <c r="E102" s="54" t="str">
        <f>IF(ISTEXT('[1]Sektorski plasman'!F98)=TRUE,'[1]Sektorski plasman'!F98,"")</f>
        <v/>
      </c>
      <c r="F102" s="55" t="str">
        <f>IF(ISNUMBER('[1]Sektorski plasman'!D98)=TRUE,'[1]Sektorski plasman'!D98,"")</f>
        <v/>
      </c>
      <c r="G102" s="56" t="str">
        <f>IF(ISNUMBER('[1]Sektorski plasman'!G98)=TRUE,'[1]Sektorski plasman'!G98,"")</f>
        <v/>
      </c>
      <c r="H102" s="57" t="str">
        <f>IF(ISNUMBER('[1]Sektorski plasman'!H98)=TRUE,'[1]Sektorski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IF(ISTEXT('[1]Sektorski plasman'!B99)=TRUE,'[1]Sektorski plasman'!B99,"")</f>
        <v/>
      </c>
      <c r="C103" s="52" t="str">
        <f>IF(ISTEXT('[1]Sektorski plasman'!C99)=TRUE,'[1]Sektorski plasman'!C99,"")</f>
        <v/>
      </c>
      <c r="D103" s="53" t="str">
        <f>IF(ISNUMBER('[1]Sektorski plasman'!E99)=TRUE,'[1]Sektorski plasman'!E99,"")</f>
        <v/>
      </c>
      <c r="E103" s="54" t="str">
        <f>IF(ISTEXT('[1]Sektorski plasman'!F99)=TRUE,'[1]Sektorski plasman'!F99,"")</f>
        <v/>
      </c>
      <c r="F103" s="55" t="str">
        <f>IF(ISNUMBER('[1]Sektorski plasman'!D99)=TRUE,'[1]Sektorski plasman'!D99,"")</f>
        <v/>
      </c>
      <c r="G103" s="56" t="str">
        <f>IF(ISNUMBER('[1]Sektorski plasman'!G99)=TRUE,'[1]Sektorski plasman'!G99,"")</f>
        <v/>
      </c>
      <c r="H103" s="57" t="str">
        <f>IF(ISNUMBER('[1]Sektorski plasman'!H99)=TRUE,'[1]Sektorski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IF(ISTEXT('[1]Sektorski plasman'!B100)=TRUE,'[1]Sektorski plasman'!B100,"")</f>
        <v/>
      </c>
      <c r="C104" s="52" t="str">
        <f>IF(ISTEXT('[1]Sektorski plasman'!C100)=TRUE,'[1]Sektorski plasman'!C100,"")</f>
        <v/>
      </c>
      <c r="D104" s="53" t="str">
        <f>IF(ISNUMBER('[1]Sektorski plasman'!E100)=TRUE,'[1]Sektorski plasman'!E100,"")</f>
        <v/>
      </c>
      <c r="E104" s="54" t="str">
        <f>IF(ISTEXT('[1]Sektorski plasman'!F100)=TRUE,'[1]Sektorski plasman'!F100,"")</f>
        <v/>
      </c>
      <c r="F104" s="55" t="str">
        <f>IF(ISNUMBER('[1]Sektorski plasman'!D100)=TRUE,'[1]Sektorski plasman'!D100,"")</f>
        <v/>
      </c>
      <c r="G104" s="56" t="str">
        <f>IF(ISNUMBER('[1]Sektorski plasman'!G100)=TRUE,'[1]Sektorski plasman'!G100,"")</f>
        <v/>
      </c>
      <c r="H104" s="57" t="str">
        <f>IF(ISNUMBER('[1]Sektorski plasman'!H100)=TRUE,'[1]Sektorski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IF(ISTEXT('[1]Sektorski plasman'!B101)=TRUE,'[1]Sektorski plasman'!B101,"")</f>
        <v/>
      </c>
      <c r="C105" s="52" t="str">
        <f>IF(ISTEXT('[1]Sektorski plasman'!C101)=TRUE,'[1]Sektorski plasman'!C101,"")</f>
        <v/>
      </c>
      <c r="D105" s="53" t="str">
        <f>IF(ISNUMBER('[1]Sektorski plasman'!E101)=TRUE,'[1]Sektorski plasman'!E101,"")</f>
        <v/>
      </c>
      <c r="E105" s="54" t="str">
        <f>IF(ISTEXT('[1]Sektorski plasman'!F101)=TRUE,'[1]Sektorski plasman'!F101,"")</f>
        <v/>
      </c>
      <c r="F105" s="55" t="str">
        <f>IF(ISNUMBER('[1]Sektorski plasman'!D101)=TRUE,'[1]Sektorski plasman'!D101,"")</f>
        <v/>
      </c>
      <c r="G105" s="56" t="str">
        <f>IF(ISNUMBER('[1]Sektorski plasman'!G101)=TRUE,'[1]Sektorski plasman'!G101,"")</f>
        <v/>
      </c>
      <c r="H105" s="57" t="str">
        <f>IF(ISNUMBER('[1]Sektorski plasman'!H101)=TRUE,'[1]Sektorski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IF(ISTEXT('[1]Sektorski plasman'!B102)=TRUE,'[1]Sektorski plasman'!B102,"")</f>
        <v/>
      </c>
      <c r="C106" s="52" t="str">
        <f>IF(ISTEXT('[1]Sektorski plasman'!C102)=TRUE,'[1]Sektorski plasman'!C102,"")</f>
        <v/>
      </c>
      <c r="D106" s="53" t="str">
        <f>IF(ISNUMBER('[1]Sektorski plasman'!E102)=TRUE,'[1]Sektorski plasman'!E102,"")</f>
        <v/>
      </c>
      <c r="E106" s="54" t="str">
        <f>IF(ISTEXT('[1]Sektorski plasman'!F102)=TRUE,'[1]Sektorski plasman'!F102,"")</f>
        <v/>
      </c>
      <c r="F106" s="55" t="str">
        <f>IF(ISNUMBER('[1]Sektorski plasman'!D102)=TRUE,'[1]Sektorski plasman'!D102,"")</f>
        <v/>
      </c>
      <c r="G106" s="56" t="str">
        <f>IF(ISNUMBER('[1]Sektorski plasman'!G102)=TRUE,'[1]Sektorski plasman'!G102,"")</f>
        <v/>
      </c>
      <c r="H106" s="57" t="str">
        <f>IF(ISNUMBER('[1]Sektorski plasman'!H102)=TRUE,'[1]Sektorski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IF(ISTEXT('[1]Sektorski plasman'!B103)=TRUE,'[1]Sektorski plasman'!B103,"")</f>
        <v/>
      </c>
      <c r="C107" s="52" t="str">
        <f>IF(ISTEXT('[1]Sektorski plasman'!C103)=TRUE,'[1]Sektorski plasman'!C103,"")</f>
        <v/>
      </c>
      <c r="D107" s="53" t="str">
        <f>IF(ISNUMBER('[1]Sektorski plasman'!E103)=TRUE,'[1]Sektorski plasman'!E103,"")</f>
        <v/>
      </c>
      <c r="E107" s="54" t="str">
        <f>IF(ISTEXT('[1]Sektorski plasman'!F103)=TRUE,'[1]Sektorski plasman'!F103,"")</f>
        <v/>
      </c>
      <c r="F107" s="55" t="str">
        <f>IF(ISNUMBER('[1]Sektorski plasman'!D103)=TRUE,'[1]Sektorski plasman'!D103,"")</f>
        <v/>
      </c>
      <c r="G107" s="56" t="str">
        <f>IF(ISNUMBER('[1]Sektorski plasman'!G103)=TRUE,'[1]Sektorski plasman'!G103,"")</f>
        <v/>
      </c>
      <c r="H107" s="57" t="str">
        <f>IF(ISNUMBER('[1]Sektorski plasman'!H103)=TRUE,'[1]Sektorski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IF(ISTEXT('[1]Sektorski plasman'!B104)=TRUE,'[1]Sektorski plasman'!B104,"")</f>
        <v/>
      </c>
      <c r="C108" s="52" t="str">
        <f>IF(ISTEXT('[1]Sektorski plasman'!C104)=TRUE,'[1]Sektorski plasman'!C104,"")</f>
        <v/>
      </c>
      <c r="D108" s="53" t="str">
        <f>IF(ISNUMBER('[1]Sektorski plasman'!E104)=TRUE,'[1]Sektorski plasman'!E104,"")</f>
        <v/>
      </c>
      <c r="E108" s="54" t="str">
        <f>IF(ISTEXT('[1]Sektorski plasman'!F104)=TRUE,'[1]Sektorski plasman'!F104,"")</f>
        <v/>
      </c>
      <c r="F108" s="55" t="str">
        <f>IF(ISNUMBER('[1]Sektorski plasman'!D104)=TRUE,'[1]Sektorski plasman'!D104,"")</f>
        <v/>
      </c>
      <c r="G108" s="56" t="str">
        <f>IF(ISNUMBER('[1]Sektorski plasman'!G104)=TRUE,'[1]Sektorski plasman'!G104,"")</f>
        <v/>
      </c>
      <c r="H108" s="57" t="str">
        <f>IF(ISNUMBER('[1]Sektorski plasman'!H104)=TRUE,'[1]Sektorski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IF(ISTEXT('[1]Sektorski plasman'!B105)=TRUE,'[1]Sektorski plasman'!B105,"")</f>
        <v/>
      </c>
      <c r="C109" s="52" t="str">
        <f>IF(ISTEXT('[1]Sektorski plasman'!C105)=TRUE,'[1]Sektorski plasman'!C105,"")</f>
        <v/>
      </c>
      <c r="D109" s="53" t="str">
        <f>IF(ISNUMBER('[1]Sektorski plasman'!E105)=TRUE,'[1]Sektorski plasman'!E105,"")</f>
        <v/>
      </c>
      <c r="E109" s="54" t="str">
        <f>IF(ISTEXT('[1]Sektorski plasman'!F105)=TRUE,'[1]Sektorski plasman'!F105,"")</f>
        <v/>
      </c>
      <c r="F109" s="55" t="str">
        <f>IF(ISNUMBER('[1]Sektorski plasman'!D105)=TRUE,'[1]Sektorski plasman'!D105,"")</f>
        <v/>
      </c>
      <c r="G109" s="56" t="str">
        <f>IF(ISNUMBER('[1]Sektorski plasman'!G105)=TRUE,'[1]Sektorski plasman'!G105,"")</f>
        <v/>
      </c>
      <c r="H109" s="57" t="str">
        <f>IF(ISNUMBER('[1]Sektorski plasman'!H105)=TRUE,'[1]Sektorski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IF(ISTEXT('[1]Sektorski plasman'!B106)=TRUE,'[1]Sektorski plasman'!B106,"")</f>
        <v/>
      </c>
      <c r="C110" s="52" t="str">
        <f>IF(ISTEXT('[1]Sektorski plasman'!C106)=TRUE,'[1]Sektorski plasman'!C106,"")</f>
        <v/>
      </c>
      <c r="D110" s="53" t="str">
        <f>IF(ISNUMBER('[1]Sektorski plasman'!E106)=TRUE,'[1]Sektorski plasman'!E106,"")</f>
        <v/>
      </c>
      <c r="E110" s="54" t="str">
        <f>IF(ISTEXT('[1]Sektorski plasman'!F106)=TRUE,'[1]Sektorski plasman'!F106,"")</f>
        <v/>
      </c>
      <c r="F110" s="55" t="str">
        <f>IF(ISNUMBER('[1]Sektorski plasman'!D106)=TRUE,'[1]Sektorski plasman'!D106,"")</f>
        <v/>
      </c>
      <c r="G110" s="56" t="str">
        <f>IF(ISNUMBER('[1]Sektorski plasman'!G106)=TRUE,'[1]Sektorski plasman'!G106,"")</f>
        <v/>
      </c>
      <c r="H110" s="57" t="str">
        <f>IF(ISNUMBER('[1]Sektorski plasman'!H106)=TRUE,'[1]Sektorski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IF(ISTEXT('[1]Sektorski plasman'!B107)=TRUE,'[1]Sektorski plasman'!B107,"")</f>
        <v/>
      </c>
      <c r="C111" s="52" t="str">
        <f>IF(ISTEXT('[1]Sektorski plasman'!C107)=TRUE,'[1]Sektorski plasman'!C107,"")</f>
        <v/>
      </c>
      <c r="D111" s="53" t="str">
        <f>IF(ISNUMBER('[1]Sektorski plasman'!E107)=TRUE,'[1]Sektorski plasman'!E107,"")</f>
        <v/>
      </c>
      <c r="E111" s="54" t="str">
        <f>IF(ISTEXT('[1]Sektorski plasman'!F107)=TRUE,'[1]Sektorski plasman'!F107,"")</f>
        <v/>
      </c>
      <c r="F111" s="55" t="str">
        <f>IF(ISNUMBER('[1]Sektorski plasman'!D107)=TRUE,'[1]Sektorski plasman'!D107,"")</f>
        <v/>
      </c>
      <c r="G111" s="56" t="str">
        <f>IF(ISNUMBER('[1]Sektorski plasman'!G107)=TRUE,'[1]Sektorski plasman'!G107,"")</f>
        <v/>
      </c>
      <c r="H111" s="57" t="str">
        <f>IF(ISNUMBER('[1]Sektorski plasman'!H107)=TRUE,'[1]Sektorski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IF(ISTEXT('[1]Sektorski plasman'!B108)=TRUE,'[1]Sektorski plasman'!B108,"")</f>
        <v/>
      </c>
      <c r="C112" s="52" t="str">
        <f>IF(ISTEXT('[1]Sektorski plasman'!C108)=TRUE,'[1]Sektorski plasman'!C108,"")</f>
        <v/>
      </c>
      <c r="D112" s="53" t="str">
        <f>IF(ISNUMBER('[1]Sektorski plasman'!E108)=TRUE,'[1]Sektorski plasman'!E108,"")</f>
        <v/>
      </c>
      <c r="E112" s="54" t="str">
        <f>IF(ISTEXT('[1]Sektorski plasman'!F108)=TRUE,'[1]Sektorski plasman'!F108,"")</f>
        <v/>
      </c>
      <c r="F112" s="55" t="str">
        <f>IF(ISNUMBER('[1]Sektorski plasman'!D108)=TRUE,'[1]Sektorski plasman'!D108,"")</f>
        <v/>
      </c>
      <c r="G112" s="56" t="str">
        <f>IF(ISNUMBER('[1]Sektorski plasman'!G108)=TRUE,'[1]Sektorski plasman'!G108,"")</f>
        <v/>
      </c>
      <c r="H112" s="57" t="str">
        <f>IF(ISNUMBER('[1]Sektorski plasman'!H108)=TRUE,'[1]Sektorski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IF(ISTEXT('[1]Sektorski plasman'!B109)=TRUE,'[1]Sektorski plasman'!B109,"")</f>
        <v/>
      </c>
      <c r="C113" s="52" t="str">
        <f>IF(ISTEXT('[1]Sektorski plasman'!C109)=TRUE,'[1]Sektorski plasman'!C109,"")</f>
        <v/>
      </c>
      <c r="D113" s="53" t="str">
        <f>IF(ISNUMBER('[1]Sektorski plasman'!E109)=TRUE,'[1]Sektorski plasman'!E109,"")</f>
        <v/>
      </c>
      <c r="E113" s="54" t="str">
        <f>IF(ISTEXT('[1]Sektorski plasman'!F109)=TRUE,'[1]Sektorski plasman'!F109,"")</f>
        <v/>
      </c>
      <c r="F113" s="55" t="str">
        <f>IF(ISNUMBER('[1]Sektorski plasman'!D109)=TRUE,'[1]Sektorski plasman'!D109,"")</f>
        <v/>
      </c>
      <c r="G113" s="56" t="str">
        <f>IF(ISNUMBER('[1]Sektorski plasman'!G109)=TRUE,'[1]Sektorski plasman'!G109,"")</f>
        <v/>
      </c>
      <c r="H113" s="57" t="str">
        <f>IF(ISNUMBER('[1]Sektorski plasman'!H109)=TRUE,'[1]Sektorski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IF(ISTEXT('[1]Sektorski plasman'!B110)=TRUE,'[1]Sektorski plasman'!B110,"")</f>
        <v/>
      </c>
      <c r="C114" s="52" t="str">
        <f>IF(ISTEXT('[1]Sektorski plasman'!C110)=TRUE,'[1]Sektorski plasman'!C110,"")</f>
        <v/>
      </c>
      <c r="D114" s="53" t="str">
        <f>IF(ISNUMBER('[1]Sektorski plasman'!E110)=TRUE,'[1]Sektorski plasman'!E110,"")</f>
        <v/>
      </c>
      <c r="E114" s="54" t="str">
        <f>IF(ISTEXT('[1]Sektorski plasman'!F110)=TRUE,'[1]Sektorski plasman'!F110,"")</f>
        <v/>
      </c>
      <c r="F114" s="55" t="str">
        <f>IF(ISNUMBER('[1]Sektorski plasman'!D110)=TRUE,'[1]Sektorski plasman'!D110,"")</f>
        <v/>
      </c>
      <c r="G114" s="56" t="str">
        <f>IF(ISNUMBER('[1]Sektorski plasman'!G110)=TRUE,'[1]Sektorski plasman'!G110,"")</f>
        <v/>
      </c>
      <c r="H114" s="57" t="str">
        <f>IF(ISNUMBER('[1]Sektorski plasman'!H110)=TRUE,'[1]Sektorski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IF(ISTEXT('[1]Sektorski plasman'!B111)=TRUE,'[1]Sektorski plasman'!B111,"")</f>
        <v/>
      </c>
      <c r="C115" s="52" t="str">
        <f>IF(ISTEXT('[1]Sektorski plasman'!C111)=TRUE,'[1]Sektorski plasman'!C111,"")</f>
        <v/>
      </c>
      <c r="D115" s="53" t="str">
        <f>IF(ISNUMBER('[1]Sektorski plasman'!E111)=TRUE,'[1]Sektorski plasman'!E111,"")</f>
        <v/>
      </c>
      <c r="E115" s="54" t="str">
        <f>IF(ISTEXT('[1]Sektorski plasman'!F111)=TRUE,'[1]Sektorski plasman'!F111,"")</f>
        <v/>
      </c>
      <c r="F115" s="55" t="str">
        <f>IF(ISNUMBER('[1]Sektorski plasman'!D111)=TRUE,'[1]Sektorski plasman'!D111,"")</f>
        <v/>
      </c>
      <c r="G115" s="56" t="str">
        <f>IF(ISNUMBER('[1]Sektorski plasman'!G111)=TRUE,'[1]Sektorski plasman'!G111,"")</f>
        <v/>
      </c>
      <c r="H115" s="57" t="str">
        <f>IF(ISNUMBER('[1]Sektorski plasman'!H111)=TRUE,'[1]Sektorski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IF(ISTEXT('[1]Sektorski plasman'!B112)=TRUE,'[1]Sektorski plasman'!B112,"")</f>
        <v/>
      </c>
      <c r="C116" s="52" t="str">
        <f>IF(ISTEXT('[1]Sektorski plasman'!C112)=TRUE,'[1]Sektorski plasman'!C112,"")</f>
        <v/>
      </c>
      <c r="D116" s="53" t="str">
        <f>IF(ISNUMBER('[1]Sektorski plasman'!E112)=TRUE,'[1]Sektorski plasman'!E112,"")</f>
        <v/>
      </c>
      <c r="E116" s="54" t="str">
        <f>IF(ISTEXT('[1]Sektorski plasman'!F112)=TRUE,'[1]Sektorski plasman'!F112,"")</f>
        <v/>
      </c>
      <c r="F116" s="55" t="str">
        <f>IF(ISNUMBER('[1]Sektorski plasman'!D112)=TRUE,'[1]Sektorski plasman'!D112,"")</f>
        <v/>
      </c>
      <c r="G116" s="56" t="str">
        <f>IF(ISNUMBER('[1]Sektorski plasman'!G112)=TRUE,'[1]Sektorski plasman'!G112,"")</f>
        <v/>
      </c>
      <c r="H116" s="57" t="str">
        <f>IF(ISNUMBER('[1]Sektorski plasman'!H112)=TRUE,'[1]Sektorski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IF(ISTEXT('[1]Sektorski plasman'!B113)=TRUE,'[1]Sektorski plasman'!B113,"")</f>
        <v/>
      </c>
      <c r="C117" s="52" t="str">
        <f>IF(ISTEXT('[1]Sektorski plasman'!C113)=TRUE,'[1]Sektorski plasman'!C113,"")</f>
        <v/>
      </c>
      <c r="D117" s="53" t="str">
        <f>IF(ISNUMBER('[1]Sektorski plasman'!E113)=TRUE,'[1]Sektorski plasman'!E113,"")</f>
        <v/>
      </c>
      <c r="E117" s="54" t="str">
        <f>IF(ISTEXT('[1]Sektorski plasman'!F113)=TRUE,'[1]Sektorski plasman'!F113,"")</f>
        <v/>
      </c>
      <c r="F117" s="55" t="str">
        <f>IF(ISNUMBER('[1]Sektorski plasman'!D113)=TRUE,'[1]Sektorski plasman'!D113,"")</f>
        <v/>
      </c>
      <c r="G117" s="56" t="str">
        <f>IF(ISNUMBER('[1]Sektorski plasman'!G113)=TRUE,'[1]Sektorski plasman'!G113,"")</f>
        <v/>
      </c>
      <c r="H117" s="57" t="str">
        <f>IF(ISNUMBER('[1]Sektorski plasman'!H113)=TRUE,'[1]Sektorski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IF(ISTEXT('[1]Sektorski plasman'!B114)=TRUE,'[1]Sektorski plasman'!B114,"")</f>
        <v/>
      </c>
      <c r="C118" s="52" t="str">
        <f>IF(ISTEXT('[1]Sektorski plasman'!C114)=TRUE,'[1]Sektorski plasman'!C114,"")</f>
        <v/>
      </c>
      <c r="D118" s="53" t="str">
        <f>IF(ISNUMBER('[1]Sektorski plasman'!E114)=TRUE,'[1]Sektorski plasman'!E114,"")</f>
        <v/>
      </c>
      <c r="E118" s="54" t="str">
        <f>IF(ISTEXT('[1]Sektorski plasman'!F114)=TRUE,'[1]Sektorski plasman'!F114,"")</f>
        <v/>
      </c>
      <c r="F118" s="55" t="str">
        <f>IF(ISNUMBER('[1]Sektorski plasman'!D114)=TRUE,'[1]Sektorski plasman'!D114,"")</f>
        <v/>
      </c>
      <c r="G118" s="56" t="str">
        <f>IF(ISNUMBER('[1]Sektorski plasman'!G114)=TRUE,'[1]Sektorski plasman'!G114,"")</f>
        <v/>
      </c>
      <c r="H118" s="57" t="str">
        <f>IF(ISNUMBER('[1]Sektorski plasman'!H114)=TRUE,'[1]Sektorski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IF(ISTEXT('[1]Sektorski plasman'!B115)=TRUE,'[1]Sektorski plasman'!B115,"")</f>
        <v/>
      </c>
      <c r="C119" s="52" t="str">
        <f>IF(ISTEXT('[1]Sektorski plasman'!C115)=TRUE,'[1]Sektorski plasman'!C115,"")</f>
        <v/>
      </c>
      <c r="D119" s="53" t="str">
        <f>IF(ISNUMBER('[1]Sektorski plasman'!E115)=TRUE,'[1]Sektorski plasman'!E115,"")</f>
        <v/>
      </c>
      <c r="E119" s="54" t="str">
        <f>IF(ISTEXT('[1]Sektorski plasman'!F115)=TRUE,'[1]Sektorski plasman'!F115,"")</f>
        <v/>
      </c>
      <c r="F119" s="55" t="str">
        <f>IF(ISNUMBER('[1]Sektorski plasman'!D115)=TRUE,'[1]Sektorski plasman'!D115,"")</f>
        <v/>
      </c>
      <c r="G119" s="56" t="str">
        <f>IF(ISNUMBER('[1]Sektorski plasman'!G115)=TRUE,'[1]Sektorski plasman'!G115,"")</f>
        <v/>
      </c>
      <c r="H119" s="57" t="str">
        <f>IF(ISNUMBER('[1]Sektorski plasman'!H115)=TRUE,'[1]Sektorski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IF(ISTEXT('[1]Sektorski plasman'!B116)=TRUE,'[1]Sektorski plasman'!B116,"")</f>
        <v/>
      </c>
      <c r="C120" s="52" t="str">
        <f>IF(ISTEXT('[1]Sektorski plasman'!C116)=TRUE,'[1]Sektorski plasman'!C116,"")</f>
        <v/>
      </c>
      <c r="D120" s="53" t="str">
        <f>IF(ISNUMBER('[1]Sektorski plasman'!E116)=TRUE,'[1]Sektorski plasman'!E116,"")</f>
        <v/>
      </c>
      <c r="E120" s="54" t="str">
        <f>IF(ISTEXT('[1]Sektorski plasman'!F116)=TRUE,'[1]Sektorski plasman'!F116,"")</f>
        <v/>
      </c>
      <c r="F120" s="55" t="str">
        <f>IF(ISNUMBER('[1]Sektorski plasman'!D116)=TRUE,'[1]Sektorski plasman'!D116,"")</f>
        <v/>
      </c>
      <c r="G120" s="56" t="str">
        <f>IF(ISNUMBER('[1]Sektorski plasman'!G116)=TRUE,'[1]Sektorski plasman'!G116,"")</f>
        <v/>
      </c>
      <c r="H120" s="57" t="str">
        <f>IF(ISNUMBER('[1]Sektorski plasman'!H116)=TRUE,'[1]Sektorski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IF(ISTEXT('[1]Sektorski plasman'!B117)=TRUE,'[1]Sektorski plasman'!B117,"")</f>
        <v/>
      </c>
      <c r="C121" s="52" t="str">
        <f>IF(ISTEXT('[1]Sektorski plasman'!C117)=TRUE,'[1]Sektorski plasman'!C117,"")</f>
        <v/>
      </c>
      <c r="D121" s="53" t="str">
        <f>IF(ISNUMBER('[1]Sektorski plasman'!E117)=TRUE,'[1]Sektorski plasman'!E117,"")</f>
        <v/>
      </c>
      <c r="E121" s="54" t="str">
        <f>IF(ISTEXT('[1]Sektorski plasman'!F117)=TRUE,'[1]Sektorski plasman'!F117,"")</f>
        <v/>
      </c>
      <c r="F121" s="55" t="str">
        <f>IF(ISNUMBER('[1]Sektorski plasman'!D117)=TRUE,'[1]Sektorski plasman'!D117,"")</f>
        <v/>
      </c>
      <c r="G121" s="56" t="str">
        <f>IF(ISNUMBER('[1]Sektorski plasman'!G117)=TRUE,'[1]Sektorski plasman'!G117,"")</f>
        <v/>
      </c>
      <c r="H121" s="57" t="str">
        <f>IF(ISNUMBER('[1]Sektorski plasman'!H117)=TRUE,'[1]Sektorski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IF(ISTEXT('[1]Sektorski plasman'!B118)=TRUE,'[1]Sektorski plasman'!B118,"")</f>
        <v/>
      </c>
      <c r="C122" s="52" t="str">
        <f>IF(ISTEXT('[1]Sektorski plasman'!C118)=TRUE,'[1]Sektorski plasman'!C118,"")</f>
        <v/>
      </c>
      <c r="D122" s="53" t="str">
        <f>IF(ISNUMBER('[1]Sektorski plasman'!E118)=TRUE,'[1]Sektorski plasman'!E118,"")</f>
        <v/>
      </c>
      <c r="E122" s="54" t="str">
        <f>IF(ISTEXT('[1]Sektorski plasman'!F118)=TRUE,'[1]Sektorski plasman'!F118,"")</f>
        <v/>
      </c>
      <c r="F122" s="55" t="str">
        <f>IF(ISNUMBER('[1]Sektorski plasman'!D118)=TRUE,'[1]Sektorski plasman'!D118,"")</f>
        <v/>
      </c>
      <c r="G122" s="56" t="str">
        <f>IF(ISNUMBER('[1]Sektorski plasman'!G118)=TRUE,'[1]Sektorski plasman'!G118,"")</f>
        <v/>
      </c>
      <c r="H122" s="57" t="str">
        <f>IF(ISNUMBER('[1]Sektorski plasman'!H118)=TRUE,'[1]Sektorski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IF(ISTEXT('[1]Sektorski plasman'!B119)=TRUE,'[1]Sektorski plasman'!B119,"")</f>
        <v/>
      </c>
      <c r="C123" s="52" t="str">
        <f>IF(ISTEXT('[1]Sektorski plasman'!C119)=TRUE,'[1]Sektorski plasman'!C119,"")</f>
        <v/>
      </c>
      <c r="D123" s="53" t="str">
        <f>IF(ISNUMBER('[1]Sektorski plasman'!E119)=TRUE,'[1]Sektorski plasman'!E119,"")</f>
        <v/>
      </c>
      <c r="E123" s="54" t="str">
        <f>IF(ISTEXT('[1]Sektorski plasman'!F119)=TRUE,'[1]Sektorski plasman'!F119,"")</f>
        <v/>
      </c>
      <c r="F123" s="55" t="str">
        <f>IF(ISNUMBER('[1]Sektorski plasman'!D119)=TRUE,'[1]Sektorski plasman'!D119,"")</f>
        <v/>
      </c>
      <c r="G123" s="56" t="str">
        <f>IF(ISNUMBER('[1]Sektorski plasman'!G119)=TRUE,'[1]Sektorski plasman'!G119,"")</f>
        <v/>
      </c>
      <c r="H123" s="57" t="str">
        <f>IF(ISNUMBER('[1]Sektorski plasman'!H119)=TRUE,'[1]Sektorski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IF(ISTEXT('[1]Sektorski plasman'!B120)=TRUE,'[1]Sektorski plasman'!B120,"")</f>
        <v/>
      </c>
      <c r="C124" s="52" t="str">
        <f>IF(ISTEXT('[1]Sektorski plasman'!C120)=TRUE,'[1]Sektorski plasman'!C120,"")</f>
        <v/>
      </c>
      <c r="D124" s="53" t="str">
        <f>IF(ISNUMBER('[1]Sektorski plasman'!E120)=TRUE,'[1]Sektorski plasman'!E120,"")</f>
        <v/>
      </c>
      <c r="E124" s="54" t="str">
        <f>IF(ISTEXT('[1]Sektorski plasman'!F120)=TRUE,'[1]Sektorski plasman'!F120,"")</f>
        <v/>
      </c>
      <c r="F124" s="55" t="str">
        <f>IF(ISNUMBER('[1]Sektorski plasman'!D120)=TRUE,'[1]Sektorski plasman'!D120,"")</f>
        <v/>
      </c>
      <c r="G124" s="56" t="str">
        <f>IF(ISNUMBER('[1]Sektorski plasman'!G120)=TRUE,'[1]Sektorski plasman'!G120,"")</f>
        <v/>
      </c>
      <c r="H124" s="57" t="str">
        <f>IF(ISNUMBER('[1]Sektorski plasman'!H120)=TRUE,'[1]Sektorski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IF(ISTEXT('[1]Sektorski plasman'!B121)=TRUE,'[1]Sektorski plasman'!B121,"")</f>
        <v/>
      </c>
      <c r="C125" s="52" t="str">
        <f>IF(ISTEXT('[1]Sektorski plasman'!C121)=TRUE,'[1]Sektorski plasman'!C121,"")</f>
        <v/>
      </c>
      <c r="D125" s="53" t="str">
        <f>IF(ISNUMBER('[1]Sektorski plasman'!E121)=TRUE,'[1]Sektorski plasman'!E121,"")</f>
        <v/>
      </c>
      <c r="E125" s="54" t="str">
        <f>IF(ISTEXT('[1]Sektorski plasman'!F121)=TRUE,'[1]Sektorski plasman'!F121,"")</f>
        <v/>
      </c>
      <c r="F125" s="55" t="str">
        <f>IF(ISNUMBER('[1]Sektorski plasman'!D121)=TRUE,'[1]Sektorski plasman'!D121,"")</f>
        <v/>
      </c>
      <c r="G125" s="56" t="str">
        <f>IF(ISNUMBER('[1]Sektorski plasman'!G121)=TRUE,'[1]Sektorski plasman'!G121,"")</f>
        <v/>
      </c>
      <c r="H125" s="57" t="str">
        <f>IF(ISNUMBER('[1]Sektorski plasman'!H121)=TRUE,'[1]Sektorski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IF(ISTEXT('[1]Sektorski plasman'!B122)=TRUE,'[1]Sektorski plasman'!B122,"")</f>
        <v/>
      </c>
      <c r="C126" s="52" t="str">
        <f>IF(ISTEXT('[1]Sektorski plasman'!C122)=TRUE,'[1]Sektorski plasman'!C122,"")</f>
        <v/>
      </c>
      <c r="D126" s="53" t="str">
        <f>IF(ISNUMBER('[1]Sektorski plasman'!E122)=TRUE,'[1]Sektorski plasman'!E122,"")</f>
        <v/>
      </c>
      <c r="E126" s="54" t="str">
        <f>IF(ISTEXT('[1]Sektorski plasman'!F122)=TRUE,'[1]Sektorski plasman'!F122,"")</f>
        <v/>
      </c>
      <c r="F126" s="55" t="str">
        <f>IF(ISNUMBER('[1]Sektorski plasman'!D122)=TRUE,'[1]Sektorski plasman'!D122,"")</f>
        <v/>
      </c>
      <c r="G126" s="56" t="str">
        <f>IF(ISNUMBER('[1]Sektorski plasman'!G122)=TRUE,'[1]Sektorski plasman'!G122,"")</f>
        <v/>
      </c>
      <c r="H126" s="57" t="str">
        <f>IF(ISNUMBER('[1]Sektorski plasman'!H122)=TRUE,'[1]Sektorski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IF(ISTEXT('[1]Sektorski plasman'!B123)=TRUE,'[1]Sektorski plasman'!B123,"")</f>
        <v/>
      </c>
      <c r="C127" s="52" t="str">
        <f>IF(ISTEXT('[1]Sektorski plasman'!C123)=TRUE,'[1]Sektorski plasman'!C123,"")</f>
        <v/>
      </c>
      <c r="D127" s="53" t="str">
        <f>IF(ISNUMBER('[1]Sektorski plasman'!E123)=TRUE,'[1]Sektorski plasman'!E123,"")</f>
        <v/>
      </c>
      <c r="E127" s="54" t="str">
        <f>IF(ISTEXT('[1]Sektorski plasman'!F123)=TRUE,'[1]Sektorski plasman'!F123,"")</f>
        <v/>
      </c>
      <c r="F127" s="55" t="str">
        <f>IF(ISNUMBER('[1]Sektorski plasman'!D123)=TRUE,'[1]Sektorski plasman'!D123,"")</f>
        <v/>
      </c>
      <c r="G127" s="56" t="str">
        <f>IF(ISNUMBER('[1]Sektorski plasman'!G123)=TRUE,'[1]Sektorski plasman'!G123,"")</f>
        <v/>
      </c>
      <c r="H127" s="57" t="str">
        <f>IF(ISNUMBER('[1]Sektorski plasman'!H123)=TRUE,'[1]Sektorski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IF(ISTEXT('[1]Sektorski plasman'!B124)=TRUE,'[1]Sektorski plasman'!B124,"")</f>
        <v/>
      </c>
      <c r="C128" s="52" t="str">
        <f>IF(ISTEXT('[1]Sektorski plasman'!C124)=TRUE,'[1]Sektorski plasman'!C124,"")</f>
        <v/>
      </c>
      <c r="D128" s="53" t="str">
        <f>IF(ISNUMBER('[1]Sektorski plasman'!E124)=TRUE,'[1]Sektorski plasman'!E124,"")</f>
        <v/>
      </c>
      <c r="E128" s="54" t="str">
        <f>IF(ISTEXT('[1]Sektorski plasman'!F124)=TRUE,'[1]Sektorski plasman'!F124,"")</f>
        <v/>
      </c>
      <c r="F128" s="55" t="str">
        <f>IF(ISNUMBER('[1]Sektorski plasman'!D124)=TRUE,'[1]Sektorski plasman'!D124,"")</f>
        <v/>
      </c>
      <c r="G128" s="56" t="str">
        <f>IF(ISNUMBER('[1]Sektorski plasman'!G124)=TRUE,'[1]Sektorski plasman'!G124,"")</f>
        <v/>
      </c>
      <c r="H128" s="57" t="str">
        <f>IF(ISNUMBER('[1]Sektorski plasman'!H124)=TRUE,'[1]Sektorski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IF(ISTEXT('[1]Sektorski plasman'!B125)=TRUE,'[1]Sektorski plasman'!B125,"")</f>
        <v/>
      </c>
      <c r="C129" s="52" t="str">
        <f>IF(ISTEXT('[1]Sektorski plasman'!C125)=TRUE,'[1]Sektorski plasman'!C125,"")</f>
        <v/>
      </c>
      <c r="D129" s="53" t="str">
        <f>IF(ISNUMBER('[1]Sektorski plasman'!E125)=TRUE,'[1]Sektorski plasman'!E125,"")</f>
        <v/>
      </c>
      <c r="E129" s="54" t="str">
        <f>IF(ISTEXT('[1]Sektorski plasman'!F125)=TRUE,'[1]Sektorski plasman'!F125,"")</f>
        <v/>
      </c>
      <c r="F129" s="55" t="str">
        <f>IF(ISNUMBER('[1]Sektorski plasman'!D125)=TRUE,'[1]Sektorski plasman'!D125,"")</f>
        <v/>
      </c>
      <c r="G129" s="56" t="str">
        <f>IF(ISNUMBER('[1]Sektorski plasman'!G125)=TRUE,'[1]Sektorski plasman'!G125,"")</f>
        <v/>
      </c>
      <c r="H129" s="57" t="str">
        <f>IF(ISNUMBER('[1]Sektorski plasman'!H125)=TRUE,'[1]Sektorski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IF(ISTEXT('[1]Sektorski plasman'!B126)=TRUE,'[1]Sektorski plasman'!B126,"")</f>
        <v/>
      </c>
      <c r="C130" s="52" t="str">
        <f>IF(ISTEXT('[1]Sektorski plasman'!C126)=TRUE,'[1]Sektorski plasman'!C126,"")</f>
        <v/>
      </c>
      <c r="D130" s="53" t="str">
        <f>IF(ISNUMBER('[1]Sektorski plasman'!E126)=TRUE,'[1]Sektorski plasman'!E126,"")</f>
        <v/>
      </c>
      <c r="E130" s="54" t="str">
        <f>IF(ISTEXT('[1]Sektorski plasman'!F126)=TRUE,'[1]Sektorski plasman'!F126,"")</f>
        <v/>
      </c>
      <c r="F130" s="55" t="str">
        <f>IF(ISNUMBER('[1]Sektorski plasman'!D126)=TRUE,'[1]Sektorski plasman'!D126,"")</f>
        <v/>
      </c>
      <c r="G130" s="56" t="str">
        <f>IF(ISNUMBER('[1]Sektorski plasman'!G126)=TRUE,'[1]Sektorski plasman'!G126,"")</f>
        <v/>
      </c>
      <c r="H130" s="57" t="str">
        <f>IF(ISNUMBER('[1]Sektorski plasman'!H126)=TRUE,'[1]Sektorski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IF(ISTEXT('[1]Sektorski plasman'!B127)=TRUE,'[1]Sektorski plasman'!B127,"")</f>
        <v/>
      </c>
      <c r="C131" s="52" t="str">
        <f>IF(ISTEXT('[1]Sektorski plasman'!C127)=TRUE,'[1]Sektorski plasman'!C127,"")</f>
        <v/>
      </c>
      <c r="D131" s="53" t="str">
        <f>IF(ISNUMBER('[1]Sektorski plasman'!E127)=TRUE,'[1]Sektorski plasman'!E127,"")</f>
        <v/>
      </c>
      <c r="E131" s="54" t="str">
        <f>IF(ISTEXT('[1]Sektorski plasman'!F127)=TRUE,'[1]Sektorski plasman'!F127,"")</f>
        <v/>
      </c>
      <c r="F131" s="55" t="str">
        <f>IF(ISNUMBER('[1]Sektorski plasman'!D127)=TRUE,'[1]Sektorski plasman'!D127,"")</f>
        <v/>
      </c>
      <c r="G131" s="56" t="str">
        <f>IF(ISNUMBER('[1]Sektorski plasman'!G127)=TRUE,'[1]Sektorski plasman'!G127,"")</f>
        <v/>
      </c>
      <c r="H131" s="57" t="str">
        <f>IF(ISNUMBER('[1]Sektorski plasman'!H127)=TRUE,'[1]Sektorski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IF(ISTEXT('[1]Sektorski plasman'!B128)=TRUE,'[1]Sektorski plasman'!B128,"")</f>
        <v/>
      </c>
      <c r="C132" s="52" t="str">
        <f>IF(ISTEXT('[1]Sektorski plasman'!C128)=TRUE,'[1]Sektorski plasman'!C128,"")</f>
        <v/>
      </c>
      <c r="D132" s="53" t="str">
        <f>IF(ISNUMBER('[1]Sektorski plasman'!E128)=TRUE,'[1]Sektorski plasman'!E128,"")</f>
        <v/>
      </c>
      <c r="E132" s="54" t="str">
        <f>IF(ISTEXT('[1]Sektorski plasman'!F128)=TRUE,'[1]Sektorski plasman'!F128,"")</f>
        <v/>
      </c>
      <c r="F132" s="55" t="str">
        <f>IF(ISNUMBER('[1]Sektorski plasman'!D128)=TRUE,'[1]Sektorski plasman'!D128,"")</f>
        <v/>
      </c>
      <c r="G132" s="56" t="str">
        <f>IF(ISNUMBER('[1]Sektorski plasman'!G128)=TRUE,'[1]Sektorski plasman'!G128,"")</f>
        <v/>
      </c>
      <c r="H132" s="57" t="str">
        <f>IF(ISNUMBER('[1]Sektorski plasman'!H128)=TRUE,'[1]Sektorski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IF(ISTEXT('[1]Sektorski plasman'!B129)=TRUE,'[1]Sektorski plasman'!B129,"")</f>
        <v/>
      </c>
      <c r="C133" s="52" t="str">
        <f>IF(ISTEXT('[1]Sektorski plasman'!C129)=TRUE,'[1]Sektorski plasman'!C129,"")</f>
        <v/>
      </c>
      <c r="D133" s="53" t="str">
        <f>IF(ISNUMBER('[1]Sektorski plasman'!E129)=TRUE,'[1]Sektorski plasman'!E129,"")</f>
        <v/>
      </c>
      <c r="E133" s="54" t="str">
        <f>IF(ISTEXT('[1]Sektorski plasman'!F129)=TRUE,'[1]Sektorski plasman'!F129,"")</f>
        <v/>
      </c>
      <c r="F133" s="55" t="str">
        <f>IF(ISNUMBER('[1]Sektorski plasman'!D129)=TRUE,'[1]Sektorski plasman'!D129,"")</f>
        <v/>
      </c>
      <c r="G133" s="56" t="str">
        <f>IF(ISNUMBER('[1]Sektorski plasman'!G129)=TRUE,'[1]Sektorski plasman'!G129,"")</f>
        <v/>
      </c>
      <c r="H133" s="57" t="str">
        <f>IF(ISNUMBER('[1]Sektorski plasman'!H129)=TRUE,'[1]Sektorski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IF(ISTEXT('[1]Sektorski plasman'!B130)=TRUE,'[1]Sektorski plasman'!B130,"")</f>
        <v/>
      </c>
      <c r="C134" s="52" t="str">
        <f>IF(ISTEXT('[1]Sektorski plasman'!C130)=TRUE,'[1]Sektorski plasman'!C130,"")</f>
        <v/>
      </c>
      <c r="D134" s="53" t="str">
        <f>IF(ISNUMBER('[1]Sektorski plasman'!E130)=TRUE,'[1]Sektorski plasman'!E130,"")</f>
        <v/>
      </c>
      <c r="E134" s="54" t="str">
        <f>IF(ISTEXT('[1]Sektorski plasman'!F130)=TRUE,'[1]Sektorski plasman'!F130,"")</f>
        <v/>
      </c>
      <c r="F134" s="55" t="str">
        <f>IF(ISNUMBER('[1]Sektorski plasman'!D130)=TRUE,'[1]Sektorski plasman'!D130,"")</f>
        <v/>
      </c>
      <c r="G134" s="56" t="str">
        <f>IF(ISNUMBER('[1]Sektorski plasman'!G130)=TRUE,'[1]Sektorski plasman'!G130,"")</f>
        <v/>
      </c>
      <c r="H134" s="57" t="str">
        <f>IF(ISNUMBER('[1]Sektorski plasman'!H130)=TRUE,'[1]Sektorski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IF(ISTEXT('[1]Sektorski plasman'!B131)=TRUE,'[1]Sektorski plasman'!B131,"")</f>
        <v/>
      </c>
      <c r="C135" s="52" t="str">
        <f>IF(ISTEXT('[1]Sektorski plasman'!C131)=TRUE,'[1]Sektorski plasman'!C131,"")</f>
        <v/>
      </c>
      <c r="D135" s="53" t="str">
        <f>IF(ISNUMBER('[1]Sektorski plasman'!E131)=TRUE,'[1]Sektorski plasman'!E131,"")</f>
        <v/>
      </c>
      <c r="E135" s="54" t="str">
        <f>IF(ISTEXT('[1]Sektorski plasman'!F131)=TRUE,'[1]Sektorski plasman'!F131,"")</f>
        <v/>
      </c>
      <c r="F135" s="55" t="str">
        <f>IF(ISNUMBER('[1]Sektorski plasman'!D131)=TRUE,'[1]Sektorski plasman'!D131,"")</f>
        <v/>
      </c>
      <c r="G135" s="56" t="str">
        <f>IF(ISNUMBER('[1]Sektorski plasman'!G131)=TRUE,'[1]Sektorski plasman'!G131,"")</f>
        <v/>
      </c>
      <c r="H135" s="57" t="str">
        <f>IF(ISNUMBER('[1]Sektorski plasman'!H131)=TRUE,'[1]Sektorski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IF(ISTEXT('[1]Sektorski plasman'!B132)=TRUE,'[1]Sektorski plasman'!B132,"")</f>
        <v/>
      </c>
      <c r="C136" s="52" t="str">
        <f>IF(ISTEXT('[1]Sektorski plasman'!C132)=TRUE,'[1]Sektorski plasman'!C132,"")</f>
        <v/>
      </c>
      <c r="D136" s="53" t="str">
        <f>IF(ISNUMBER('[1]Sektorski plasman'!E132)=TRUE,'[1]Sektorski plasman'!E132,"")</f>
        <v/>
      </c>
      <c r="E136" s="54" t="str">
        <f>IF(ISTEXT('[1]Sektorski plasman'!F132)=TRUE,'[1]Sektorski plasman'!F132,"")</f>
        <v/>
      </c>
      <c r="F136" s="55" t="str">
        <f>IF(ISNUMBER('[1]Sektorski plasman'!D132)=TRUE,'[1]Sektorski plasman'!D132,"")</f>
        <v/>
      </c>
      <c r="G136" s="56" t="str">
        <f>IF(ISNUMBER('[1]Sektorski plasman'!G132)=TRUE,'[1]Sektorski plasman'!G132,"")</f>
        <v/>
      </c>
      <c r="H136" s="57" t="str">
        <f>IF(ISNUMBER('[1]Sektorski plasman'!H132)=TRUE,'[1]Sektorski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IF(ISTEXT('[1]Sektorski plasman'!B133)=TRUE,'[1]Sektorski plasman'!B133,"")</f>
        <v/>
      </c>
      <c r="C137" s="52" t="str">
        <f>IF(ISTEXT('[1]Sektorski plasman'!C133)=TRUE,'[1]Sektorski plasman'!C133,"")</f>
        <v/>
      </c>
      <c r="D137" s="53" t="str">
        <f>IF(ISNUMBER('[1]Sektorski plasman'!E133)=TRUE,'[1]Sektorski plasman'!E133,"")</f>
        <v/>
      </c>
      <c r="E137" s="54" t="str">
        <f>IF(ISTEXT('[1]Sektorski plasman'!F133)=TRUE,'[1]Sektorski plasman'!F133,"")</f>
        <v/>
      </c>
      <c r="F137" s="55" t="str">
        <f>IF(ISNUMBER('[1]Sektorski plasman'!D133)=TRUE,'[1]Sektorski plasman'!D133,"")</f>
        <v/>
      </c>
      <c r="G137" s="56" t="str">
        <f>IF(ISNUMBER('[1]Sektorski plasman'!G133)=TRUE,'[1]Sektorski plasman'!G133,"")</f>
        <v/>
      </c>
      <c r="H137" s="57" t="str">
        <f>IF(ISNUMBER('[1]Sektorski plasman'!H133)=TRUE,'[1]Sektorski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IF(ISTEXT('[1]Sektorski plasman'!B134)=TRUE,'[1]Sektorski plasman'!B134,"")</f>
        <v/>
      </c>
      <c r="C138" s="52" t="str">
        <f>IF(ISTEXT('[1]Sektorski plasman'!C134)=TRUE,'[1]Sektorski plasman'!C134,"")</f>
        <v/>
      </c>
      <c r="D138" s="53" t="str">
        <f>IF(ISNUMBER('[1]Sektorski plasman'!E134)=TRUE,'[1]Sektorski plasman'!E134,"")</f>
        <v/>
      </c>
      <c r="E138" s="54" t="str">
        <f>IF(ISTEXT('[1]Sektorski plasman'!F134)=TRUE,'[1]Sektorski plasman'!F134,"")</f>
        <v/>
      </c>
      <c r="F138" s="55" t="str">
        <f>IF(ISNUMBER('[1]Sektorski plasman'!D134)=TRUE,'[1]Sektorski plasman'!D134,"")</f>
        <v/>
      </c>
      <c r="G138" s="56" t="str">
        <f>IF(ISNUMBER('[1]Sektorski plasman'!G134)=TRUE,'[1]Sektorski plasman'!G134,"")</f>
        <v/>
      </c>
      <c r="H138" s="57" t="str">
        <f>IF(ISNUMBER('[1]Sektorski plasman'!H134)=TRUE,'[1]Sektorski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IF(ISTEXT('[1]Sektorski plasman'!B135)=TRUE,'[1]Sektorski plasman'!B135,"")</f>
        <v/>
      </c>
      <c r="C139" s="52" t="str">
        <f>IF(ISTEXT('[1]Sektorski plasman'!C135)=TRUE,'[1]Sektorski plasman'!C135,"")</f>
        <v/>
      </c>
      <c r="D139" s="53" t="str">
        <f>IF(ISNUMBER('[1]Sektorski plasman'!E135)=TRUE,'[1]Sektorski plasman'!E135,"")</f>
        <v/>
      </c>
      <c r="E139" s="54" t="str">
        <f>IF(ISTEXT('[1]Sektorski plasman'!F135)=TRUE,'[1]Sektorski plasman'!F135,"")</f>
        <v/>
      </c>
      <c r="F139" s="55" t="str">
        <f>IF(ISNUMBER('[1]Sektorski plasman'!D135)=TRUE,'[1]Sektorski plasman'!D135,"")</f>
        <v/>
      </c>
      <c r="G139" s="56" t="str">
        <f>IF(ISNUMBER('[1]Sektorski plasman'!G135)=TRUE,'[1]Sektorski plasman'!G135,"")</f>
        <v/>
      </c>
      <c r="H139" s="57" t="str">
        <f>IF(ISNUMBER('[1]Sektorski plasman'!H135)=TRUE,'[1]Sektorski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IF(ISTEXT('[1]Sektorski plasman'!B136)=TRUE,'[1]Sektorski plasman'!B136,"")</f>
        <v/>
      </c>
      <c r="C140" s="52" t="str">
        <f>IF(ISTEXT('[1]Sektorski plasman'!C136)=TRUE,'[1]Sektorski plasman'!C136,"")</f>
        <v/>
      </c>
      <c r="D140" s="53" t="str">
        <f>IF(ISNUMBER('[1]Sektorski plasman'!E136)=TRUE,'[1]Sektorski plasman'!E136,"")</f>
        <v/>
      </c>
      <c r="E140" s="54" t="str">
        <f>IF(ISTEXT('[1]Sektorski plasman'!F136)=TRUE,'[1]Sektorski plasman'!F136,"")</f>
        <v/>
      </c>
      <c r="F140" s="55" t="str">
        <f>IF(ISNUMBER('[1]Sektorski plasman'!D136)=TRUE,'[1]Sektorski plasman'!D136,"")</f>
        <v/>
      </c>
      <c r="G140" s="56" t="str">
        <f>IF(ISNUMBER('[1]Sektorski plasman'!G136)=TRUE,'[1]Sektorski plasman'!G136,"")</f>
        <v/>
      </c>
      <c r="H140" s="57" t="str">
        <f>IF(ISNUMBER('[1]Sektorski plasman'!H136)=TRUE,'[1]Sektorski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IF(ISTEXT('[1]Sektorski plasman'!B137)=TRUE,'[1]Sektorski plasman'!B137,"")</f>
        <v/>
      </c>
      <c r="C141" s="52" t="str">
        <f>IF(ISTEXT('[1]Sektorski plasman'!C137)=TRUE,'[1]Sektorski plasman'!C137,"")</f>
        <v/>
      </c>
      <c r="D141" s="53" t="str">
        <f>IF(ISNUMBER('[1]Sektorski plasman'!E137)=TRUE,'[1]Sektorski plasman'!E137,"")</f>
        <v/>
      </c>
      <c r="E141" s="54" t="str">
        <f>IF(ISTEXT('[1]Sektorski plasman'!F137)=TRUE,'[1]Sektorski plasman'!F137,"")</f>
        <v/>
      </c>
      <c r="F141" s="55" t="str">
        <f>IF(ISNUMBER('[1]Sektorski plasman'!D137)=TRUE,'[1]Sektorski plasman'!D137,"")</f>
        <v/>
      </c>
      <c r="G141" s="56" t="str">
        <f>IF(ISNUMBER('[1]Sektorski plasman'!G137)=TRUE,'[1]Sektorski plasman'!G137,"")</f>
        <v/>
      </c>
      <c r="H141" s="57" t="str">
        <f>IF(ISNUMBER('[1]Sektorski plasman'!H137)=TRUE,'[1]Sektorski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IF(ISTEXT('[1]Sektorski plasman'!B138)=TRUE,'[1]Sektorski plasman'!B138,"")</f>
        <v/>
      </c>
      <c r="C142" s="52" t="str">
        <f>IF(ISTEXT('[1]Sektorski plasman'!C138)=TRUE,'[1]Sektorski plasman'!C138,"")</f>
        <v/>
      </c>
      <c r="D142" s="53" t="str">
        <f>IF(ISNUMBER('[1]Sektorski plasman'!E138)=TRUE,'[1]Sektorski plasman'!E138,"")</f>
        <v/>
      </c>
      <c r="E142" s="54" t="str">
        <f>IF(ISTEXT('[1]Sektorski plasman'!F138)=TRUE,'[1]Sektorski plasman'!F138,"")</f>
        <v/>
      </c>
      <c r="F142" s="55" t="str">
        <f>IF(ISNUMBER('[1]Sektorski plasman'!D138)=TRUE,'[1]Sektorski plasman'!D138,"")</f>
        <v/>
      </c>
      <c r="G142" s="56" t="str">
        <f>IF(ISNUMBER('[1]Sektorski plasman'!G138)=TRUE,'[1]Sektorski plasman'!G138,"")</f>
        <v/>
      </c>
      <c r="H142" s="57" t="str">
        <f>IF(ISNUMBER('[1]Sektorski plasman'!H138)=TRUE,'[1]Sektorski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IF(ISTEXT('[1]Sektorski plasman'!B139)=TRUE,'[1]Sektorski plasman'!B139,"")</f>
        <v/>
      </c>
      <c r="C143" s="52" t="str">
        <f>IF(ISTEXT('[1]Sektorski plasman'!C139)=TRUE,'[1]Sektorski plasman'!C139,"")</f>
        <v/>
      </c>
      <c r="D143" s="53" t="str">
        <f>IF(ISNUMBER('[1]Sektorski plasman'!E139)=TRUE,'[1]Sektorski plasman'!E139,"")</f>
        <v/>
      </c>
      <c r="E143" s="54" t="str">
        <f>IF(ISTEXT('[1]Sektorski plasman'!F139)=TRUE,'[1]Sektorski plasman'!F139,"")</f>
        <v/>
      </c>
      <c r="F143" s="55" t="str">
        <f>IF(ISNUMBER('[1]Sektorski plasman'!D139)=TRUE,'[1]Sektorski plasman'!D139,"")</f>
        <v/>
      </c>
      <c r="G143" s="56" t="str">
        <f>IF(ISNUMBER('[1]Sektorski plasman'!G139)=TRUE,'[1]Sektorski plasman'!G139,"")</f>
        <v/>
      </c>
      <c r="H143" s="57" t="str">
        <f>IF(ISNUMBER('[1]Sektorski plasman'!H139)=TRUE,'[1]Sektorski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IF(ISTEXT('[1]Sektorski plasman'!B140)=TRUE,'[1]Sektorski plasman'!B140,"")</f>
        <v/>
      </c>
      <c r="C144" s="52" t="str">
        <f>IF(ISTEXT('[1]Sektorski plasman'!C140)=TRUE,'[1]Sektorski plasman'!C140,"")</f>
        <v/>
      </c>
      <c r="D144" s="53" t="str">
        <f>IF(ISNUMBER('[1]Sektorski plasman'!E140)=TRUE,'[1]Sektorski plasman'!E140,"")</f>
        <v/>
      </c>
      <c r="E144" s="54" t="str">
        <f>IF(ISTEXT('[1]Sektorski plasman'!F140)=TRUE,'[1]Sektorski plasman'!F140,"")</f>
        <v/>
      </c>
      <c r="F144" s="55" t="str">
        <f>IF(ISNUMBER('[1]Sektorski plasman'!D140)=TRUE,'[1]Sektorski plasman'!D140,"")</f>
        <v/>
      </c>
      <c r="G144" s="56" t="str">
        <f>IF(ISNUMBER('[1]Sektorski plasman'!G140)=TRUE,'[1]Sektorski plasman'!G140,"")</f>
        <v/>
      </c>
      <c r="H144" s="57" t="str">
        <f>IF(ISNUMBER('[1]Sektorski plasman'!H140)=TRUE,'[1]Sektorski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IF(ISTEXT('[1]Sektorski plasman'!B141)=TRUE,'[1]Sektorski plasman'!B141,"")</f>
        <v/>
      </c>
      <c r="C145" s="52" t="str">
        <f>IF(ISTEXT('[1]Sektorski plasman'!C141)=TRUE,'[1]Sektorski plasman'!C141,"")</f>
        <v/>
      </c>
      <c r="D145" s="53" t="str">
        <f>IF(ISNUMBER('[1]Sektorski plasman'!E141)=TRUE,'[1]Sektorski plasman'!E141,"")</f>
        <v/>
      </c>
      <c r="E145" s="54" t="str">
        <f>IF(ISTEXT('[1]Sektorski plasman'!F141)=TRUE,'[1]Sektorski plasman'!F141,"")</f>
        <v/>
      </c>
      <c r="F145" s="55" t="str">
        <f>IF(ISNUMBER('[1]Sektorski plasman'!D141)=TRUE,'[1]Sektorski plasman'!D141,"")</f>
        <v/>
      </c>
      <c r="G145" s="56" t="str">
        <f>IF(ISNUMBER('[1]Sektorski plasman'!G141)=TRUE,'[1]Sektorski plasman'!G141,"")</f>
        <v/>
      </c>
      <c r="H145" s="57" t="str">
        <f>IF(ISNUMBER('[1]Sektorski plasman'!H141)=TRUE,'[1]Sektorski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IF(ISTEXT('[1]Sektorski plasman'!B142)=TRUE,'[1]Sektorski plasman'!B142,"")</f>
        <v/>
      </c>
      <c r="C146" s="52" t="str">
        <f>IF(ISTEXT('[1]Sektorski plasman'!C142)=TRUE,'[1]Sektorski plasman'!C142,"")</f>
        <v/>
      </c>
      <c r="D146" s="53" t="str">
        <f>IF(ISNUMBER('[1]Sektorski plasman'!E142)=TRUE,'[1]Sektorski plasman'!E142,"")</f>
        <v/>
      </c>
      <c r="E146" s="54" t="str">
        <f>IF(ISTEXT('[1]Sektorski plasman'!F142)=TRUE,'[1]Sektorski plasman'!F142,"")</f>
        <v/>
      </c>
      <c r="F146" s="55" t="str">
        <f>IF(ISNUMBER('[1]Sektorski plasman'!D142)=TRUE,'[1]Sektorski plasman'!D142,"")</f>
        <v/>
      </c>
      <c r="G146" s="56" t="str">
        <f>IF(ISNUMBER('[1]Sektorski plasman'!G142)=TRUE,'[1]Sektorski plasman'!G142,"")</f>
        <v/>
      </c>
      <c r="H146" s="57" t="str">
        <f>IF(ISNUMBER('[1]Sektorski plasman'!H142)=TRUE,'[1]Sektorski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IF(ISTEXT('[1]Sektorski plasman'!B143)=TRUE,'[1]Sektorski plasman'!B143,"")</f>
        <v/>
      </c>
      <c r="C147" s="52" t="str">
        <f>IF(ISTEXT('[1]Sektorski plasman'!C143)=TRUE,'[1]Sektorski plasman'!C143,"")</f>
        <v/>
      </c>
      <c r="D147" s="53" t="str">
        <f>IF(ISNUMBER('[1]Sektorski plasman'!E143)=TRUE,'[1]Sektorski plasman'!E143,"")</f>
        <v/>
      </c>
      <c r="E147" s="54" t="str">
        <f>IF(ISTEXT('[1]Sektorski plasman'!F143)=TRUE,'[1]Sektorski plasman'!F143,"")</f>
        <v/>
      </c>
      <c r="F147" s="55" t="str">
        <f>IF(ISNUMBER('[1]Sektorski plasman'!D143)=TRUE,'[1]Sektorski plasman'!D143,"")</f>
        <v/>
      </c>
      <c r="G147" s="56" t="str">
        <f>IF(ISNUMBER('[1]Sektorski plasman'!G143)=TRUE,'[1]Sektorski plasman'!G143,"")</f>
        <v/>
      </c>
      <c r="H147" s="57" t="str">
        <f>IF(ISNUMBER('[1]Sektorski plasman'!H143)=TRUE,'[1]Sektorski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IF(ISTEXT('[1]Sektorski plasman'!B144)=TRUE,'[1]Sektorski plasman'!B144,"")</f>
        <v/>
      </c>
      <c r="C148" s="52" t="str">
        <f>IF(ISTEXT('[1]Sektorski plasman'!C144)=TRUE,'[1]Sektorski plasman'!C144,"")</f>
        <v/>
      </c>
      <c r="D148" s="53" t="str">
        <f>IF(ISNUMBER('[1]Sektorski plasman'!E144)=TRUE,'[1]Sektorski plasman'!E144,"")</f>
        <v/>
      </c>
      <c r="E148" s="54" t="str">
        <f>IF(ISTEXT('[1]Sektorski plasman'!F144)=TRUE,'[1]Sektorski plasman'!F144,"")</f>
        <v/>
      </c>
      <c r="F148" s="55" t="str">
        <f>IF(ISNUMBER('[1]Sektorski plasman'!D144)=TRUE,'[1]Sektorski plasman'!D144,"")</f>
        <v/>
      </c>
      <c r="G148" s="56" t="str">
        <f>IF(ISNUMBER('[1]Sektorski plasman'!G144)=TRUE,'[1]Sektorski plasman'!G144,"")</f>
        <v/>
      </c>
      <c r="H148" s="57" t="str">
        <f>IF(ISNUMBER('[1]Sektorski plasman'!H144)=TRUE,'[1]Sektorski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IF(ISTEXT('[1]Sektorski plasman'!B145)=TRUE,'[1]Sektorski plasman'!B145,"")</f>
        <v/>
      </c>
      <c r="C149" s="52" t="str">
        <f>IF(ISTEXT('[1]Sektorski plasman'!C145)=TRUE,'[1]Sektorski plasman'!C145,"")</f>
        <v/>
      </c>
      <c r="D149" s="53" t="str">
        <f>IF(ISNUMBER('[1]Sektorski plasman'!E145)=TRUE,'[1]Sektorski plasman'!E145,"")</f>
        <v/>
      </c>
      <c r="E149" s="54" t="str">
        <f>IF(ISTEXT('[1]Sektorski plasman'!F145)=TRUE,'[1]Sektorski plasman'!F145,"")</f>
        <v/>
      </c>
      <c r="F149" s="55" t="str">
        <f>IF(ISNUMBER('[1]Sektorski plasman'!D145)=TRUE,'[1]Sektorski plasman'!D145,"")</f>
        <v/>
      </c>
      <c r="G149" s="56" t="str">
        <f>IF(ISNUMBER('[1]Sektorski plasman'!G145)=TRUE,'[1]Sektorski plasman'!G145,"")</f>
        <v/>
      </c>
      <c r="H149" s="57" t="str">
        <f>IF(ISNUMBER('[1]Sektorski plasman'!H145)=TRUE,'[1]Sektorski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IF(ISTEXT('[1]Sektorski plasman'!B146)=TRUE,'[1]Sektorski plasman'!B146,"")</f>
        <v/>
      </c>
      <c r="C150" s="52" t="str">
        <f>IF(ISTEXT('[1]Sektorski plasman'!C146)=TRUE,'[1]Sektorski plasman'!C146,"")</f>
        <v/>
      </c>
      <c r="D150" s="53" t="str">
        <f>IF(ISNUMBER('[1]Sektorski plasman'!E146)=TRUE,'[1]Sektorski plasman'!E146,"")</f>
        <v/>
      </c>
      <c r="E150" s="54" t="str">
        <f>IF(ISTEXT('[1]Sektorski plasman'!F146)=TRUE,'[1]Sektorski plasman'!F146,"")</f>
        <v/>
      </c>
      <c r="F150" s="55" t="str">
        <f>IF(ISNUMBER('[1]Sektorski plasman'!D146)=TRUE,'[1]Sektorski plasman'!D146,"")</f>
        <v/>
      </c>
      <c r="G150" s="56" t="str">
        <f>IF(ISNUMBER('[1]Sektorski plasman'!G146)=TRUE,'[1]Sektorski plasman'!G146,"")</f>
        <v/>
      </c>
      <c r="H150" s="57" t="str">
        <f>IF(ISNUMBER('[1]Sektorski plasman'!H146)=TRUE,'[1]Sektorski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IF(ISTEXT('[1]Sektorski plasman'!B147)=TRUE,'[1]Sektorski plasman'!B147,"")</f>
        <v/>
      </c>
      <c r="C151" s="52" t="str">
        <f>IF(ISTEXT('[1]Sektorski plasman'!C147)=TRUE,'[1]Sektorski plasman'!C147,"")</f>
        <v/>
      </c>
      <c r="D151" s="53" t="str">
        <f>IF(ISNUMBER('[1]Sektorski plasman'!E147)=TRUE,'[1]Sektorski plasman'!E147,"")</f>
        <v/>
      </c>
      <c r="E151" s="54" t="str">
        <f>IF(ISTEXT('[1]Sektorski plasman'!F147)=TRUE,'[1]Sektorski plasman'!F147,"")</f>
        <v/>
      </c>
      <c r="F151" s="55" t="str">
        <f>IF(ISNUMBER('[1]Sektorski plasman'!D147)=TRUE,'[1]Sektorski plasman'!D147,"")</f>
        <v/>
      </c>
      <c r="G151" s="56" t="str">
        <f>IF(ISNUMBER('[1]Sektorski plasman'!G147)=TRUE,'[1]Sektorski plasman'!G147,"")</f>
        <v/>
      </c>
      <c r="H151" s="57" t="str">
        <f>IF(ISNUMBER('[1]Sektorski plasman'!H147)=TRUE,'[1]Sektorski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IF(ISTEXT('[1]Sektorski plasman'!B148)=TRUE,'[1]Sektorski plasman'!B148,"")</f>
        <v/>
      </c>
      <c r="C152" s="52" t="str">
        <f>IF(ISTEXT('[1]Sektorski plasman'!C148)=TRUE,'[1]Sektorski plasman'!C148,"")</f>
        <v/>
      </c>
      <c r="D152" s="53" t="str">
        <f>IF(ISNUMBER('[1]Sektorski plasman'!E148)=TRUE,'[1]Sektorski plasman'!E148,"")</f>
        <v/>
      </c>
      <c r="E152" s="54" t="str">
        <f>IF(ISTEXT('[1]Sektorski plasman'!F148)=TRUE,'[1]Sektorski plasman'!F148,"")</f>
        <v/>
      </c>
      <c r="F152" s="55" t="str">
        <f>IF(ISNUMBER('[1]Sektorski plasman'!D148)=TRUE,'[1]Sektorski plasman'!D148,"")</f>
        <v/>
      </c>
      <c r="G152" s="56" t="str">
        <f>IF(ISNUMBER('[1]Sektorski plasman'!G148)=TRUE,'[1]Sektorski plasman'!G148,"")</f>
        <v/>
      </c>
      <c r="H152" s="57" t="str">
        <f>IF(ISNUMBER('[1]Sektorski plasman'!H148)=TRUE,'[1]Sektorski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IF(ISTEXT('[1]Sektorski plasman'!B149)=TRUE,'[1]Sektorski plasman'!B149,"")</f>
        <v/>
      </c>
      <c r="C153" s="52" t="str">
        <f>IF(ISTEXT('[1]Sektorski plasman'!C149)=TRUE,'[1]Sektorski plasman'!C149,"")</f>
        <v/>
      </c>
      <c r="D153" s="53" t="str">
        <f>IF(ISNUMBER('[1]Sektorski plasman'!E149)=TRUE,'[1]Sektorski plasman'!E149,"")</f>
        <v/>
      </c>
      <c r="E153" s="54" t="str">
        <f>IF(ISTEXT('[1]Sektorski plasman'!F149)=TRUE,'[1]Sektorski plasman'!F149,"")</f>
        <v/>
      </c>
      <c r="F153" s="55" t="str">
        <f>IF(ISNUMBER('[1]Sektorski plasman'!D149)=TRUE,'[1]Sektorski plasman'!D149,"")</f>
        <v/>
      </c>
      <c r="G153" s="56" t="str">
        <f>IF(ISNUMBER('[1]Sektorski plasman'!G149)=TRUE,'[1]Sektorski plasman'!G149,"")</f>
        <v/>
      </c>
      <c r="H153" s="57" t="str">
        <f>IF(ISNUMBER('[1]Sektorski plasman'!H149)=TRUE,'[1]Sektorski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IF(ISTEXT('[1]Sektorski plasman'!B150)=TRUE,'[1]Sektorski plasman'!B150,"")</f>
        <v/>
      </c>
      <c r="C154" s="52" t="str">
        <f>IF(ISTEXT('[1]Sektorski plasman'!C150)=TRUE,'[1]Sektorski plasman'!C150,"")</f>
        <v/>
      </c>
      <c r="D154" s="53" t="str">
        <f>IF(ISNUMBER('[1]Sektorski plasman'!E150)=TRUE,'[1]Sektorski plasman'!E150,"")</f>
        <v/>
      </c>
      <c r="E154" s="54" t="str">
        <f>IF(ISTEXT('[1]Sektorski plasman'!F150)=TRUE,'[1]Sektorski plasman'!F150,"")</f>
        <v/>
      </c>
      <c r="F154" s="55" t="str">
        <f>IF(ISNUMBER('[1]Sektorski plasman'!D150)=TRUE,'[1]Sektorski plasman'!D150,"")</f>
        <v/>
      </c>
      <c r="G154" s="56" t="str">
        <f>IF(ISNUMBER('[1]Sektorski plasman'!G150)=TRUE,'[1]Sektorski plasman'!G150,"")</f>
        <v/>
      </c>
      <c r="H154" s="57" t="str">
        <f>IF(ISNUMBER('[1]Sektorski plasman'!H150)=TRUE,'[1]Sektorski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IF(ISTEXT('[1]Sektorski plasman'!B151)=TRUE,'[1]Sektorski plasman'!B151,"")</f>
        <v/>
      </c>
      <c r="C155" s="52" t="str">
        <f>IF(ISTEXT('[1]Sektorski plasman'!C151)=TRUE,'[1]Sektorski plasman'!C151,"")</f>
        <v/>
      </c>
      <c r="D155" s="53" t="str">
        <f>IF(ISNUMBER('[1]Sektorski plasman'!E151)=TRUE,'[1]Sektorski plasman'!E151,"")</f>
        <v/>
      </c>
      <c r="E155" s="54" t="str">
        <f>IF(ISTEXT('[1]Sektorski plasman'!F151)=TRUE,'[1]Sektorski plasman'!F151,"")</f>
        <v/>
      </c>
      <c r="F155" s="55" t="str">
        <f>IF(ISNUMBER('[1]Sektorski plasman'!D151)=TRUE,'[1]Sektorski plasman'!D151,"")</f>
        <v/>
      </c>
      <c r="G155" s="56" t="str">
        <f>IF(ISNUMBER('[1]Sektorski plasman'!G151)=TRUE,'[1]Sektorski plasman'!G151,"")</f>
        <v/>
      </c>
      <c r="H155" s="57" t="str">
        <f>IF(ISNUMBER('[1]Sektorski plasman'!H151)=TRUE,'[1]Sektorski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IF(ISTEXT('[1]Sektorski plasman'!B152)=TRUE,'[1]Sektorski plasman'!B152,"")</f>
        <v/>
      </c>
      <c r="C156" s="52" t="str">
        <f>IF(ISTEXT('[1]Sektorski plasman'!C152)=TRUE,'[1]Sektorski plasman'!C152,"")</f>
        <v/>
      </c>
      <c r="D156" s="53" t="str">
        <f>IF(ISNUMBER('[1]Sektorski plasman'!E152)=TRUE,'[1]Sektorski plasman'!E152,"")</f>
        <v/>
      </c>
      <c r="E156" s="54" t="str">
        <f>IF(ISTEXT('[1]Sektorski plasman'!F152)=TRUE,'[1]Sektorski plasman'!F152,"")</f>
        <v/>
      </c>
      <c r="F156" s="55" t="str">
        <f>IF(ISNUMBER('[1]Sektorski plasman'!D152)=TRUE,'[1]Sektorski plasman'!D152,"")</f>
        <v/>
      </c>
      <c r="G156" s="56" t="str">
        <f>IF(ISNUMBER('[1]Sektorski plasman'!G152)=TRUE,'[1]Sektorski plasman'!G152,"")</f>
        <v/>
      </c>
      <c r="H156" s="57" t="str">
        <f>IF(ISNUMBER('[1]Sektorski plasman'!H152)=TRUE,'[1]Sektorski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IF(ISTEXT('[1]Sektorski plasman'!B153)=TRUE,'[1]Sektorski plasman'!B153,"")</f>
        <v/>
      </c>
      <c r="C157" s="52" t="str">
        <f>IF(ISTEXT('[1]Sektorski plasman'!C153)=TRUE,'[1]Sektorski plasman'!C153,"")</f>
        <v/>
      </c>
      <c r="D157" s="53" t="str">
        <f>IF(ISNUMBER('[1]Sektorski plasman'!E153)=TRUE,'[1]Sektorski plasman'!E153,"")</f>
        <v/>
      </c>
      <c r="E157" s="54" t="str">
        <f>IF(ISTEXT('[1]Sektorski plasman'!F153)=TRUE,'[1]Sektorski plasman'!F153,"")</f>
        <v/>
      </c>
      <c r="F157" s="55" t="str">
        <f>IF(ISNUMBER('[1]Sektorski plasman'!D153)=TRUE,'[1]Sektorski plasman'!D153,"")</f>
        <v/>
      </c>
      <c r="G157" s="56" t="str">
        <f>IF(ISNUMBER('[1]Sektorski plasman'!G153)=TRUE,'[1]Sektorski plasman'!G153,"")</f>
        <v/>
      </c>
      <c r="H157" s="57" t="str">
        <f>IF(ISNUMBER('[1]Sektorski plasman'!H153)=TRUE,'[1]Sektorski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IF(ISTEXT('[1]Sektorski plasman'!B154)=TRUE,'[1]Sektorski plasman'!B154,"")</f>
        <v/>
      </c>
      <c r="C158" s="52" t="str">
        <f>IF(ISTEXT('[1]Sektorski plasman'!C154)=TRUE,'[1]Sektorski plasman'!C154,"")</f>
        <v/>
      </c>
      <c r="D158" s="53" t="str">
        <f>IF(ISNUMBER('[1]Sektorski plasman'!E154)=TRUE,'[1]Sektorski plasman'!E154,"")</f>
        <v/>
      </c>
      <c r="E158" s="54" t="str">
        <f>IF(ISTEXT('[1]Sektorski plasman'!F154)=TRUE,'[1]Sektorski plasman'!F154,"")</f>
        <v/>
      </c>
      <c r="F158" s="55" t="str">
        <f>IF(ISNUMBER('[1]Sektorski plasman'!D154)=TRUE,'[1]Sektorski plasman'!D154,"")</f>
        <v/>
      </c>
      <c r="G158" s="56" t="str">
        <f>IF(ISNUMBER('[1]Sektorski plasman'!G154)=TRUE,'[1]Sektorski plasman'!G154,"")</f>
        <v/>
      </c>
      <c r="H158" s="57" t="str">
        <f>IF(ISNUMBER('[1]Sektorski plasman'!H154)=TRUE,'[1]Sektorski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IF(ISTEXT('[1]Sektorski plasman'!B155)=TRUE,'[1]Sektorski plasman'!B155,"")</f>
        <v/>
      </c>
      <c r="C159" s="60" t="str">
        <f>IF(ISTEXT('[1]Sektorski plasman'!C155)=TRUE,'[1]Sektorski plasman'!C155,"")</f>
        <v/>
      </c>
      <c r="D159" s="61" t="str">
        <f>IF(ISNUMBER('[1]Sektorski plasman'!E155)=TRUE,'[1]Sektorski plasman'!E155,"")</f>
        <v/>
      </c>
      <c r="E159" s="62" t="str">
        <f>IF(ISTEXT('[1]Sektorski plasman'!F155)=TRUE,'[1]Sektorski plasman'!F155,"")</f>
        <v/>
      </c>
      <c r="F159" s="63" t="str">
        <f>IF(ISNUMBER('[1]Sektorski plasman'!D155)=TRUE,'[1]Sektorski plasman'!D155,"")</f>
        <v/>
      </c>
      <c r="G159" s="64" t="str">
        <f>IF(ISNUMBER('[1]Sektorski plasman'!G155)=TRUE,'[1]Sektorski plasman'!G155,"")</f>
        <v/>
      </c>
      <c r="H159" s="57" t="str">
        <f>IF(ISNUMBER('[1]Sektorski plasman'!H155)=TRUE,'[1]Sektorski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72CC-FDE4-44B1-8AF9-6FC49F7F4E79}">
  <sheetPr codeName="Sheet17">
    <tabColor rgb="FFFFC000"/>
    <pageSetUpPr autoPageBreaks="0" fitToPage="1"/>
  </sheetPr>
  <dimension ref="A1:K186"/>
  <sheetViews>
    <sheetView workbookViewId="0">
      <selection activeCell="L29" sqref="L29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4" width="10.28515625" style="8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20" width="10.28515625" style="8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6" width="10.28515625" style="8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2" width="10.28515625" style="8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8" width="10.28515625" style="8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4" width="10.28515625" style="8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800" width="10.28515625" style="8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6" width="10.28515625" style="8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2" width="10.28515625" style="8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8" width="10.28515625" style="8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4" width="10.28515625" style="8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80" width="10.28515625" style="8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6" width="10.28515625" style="8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2" width="10.28515625" style="8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8" width="10.28515625" style="8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4" width="10.28515625" style="8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60" width="10.28515625" style="8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6" width="10.28515625" style="8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2" width="10.28515625" style="8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8" width="10.28515625" style="8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4" width="10.28515625" style="8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40" width="10.28515625" style="8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6" width="10.28515625" style="8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2" width="10.28515625" style="8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8" width="10.28515625" style="8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4" width="10.28515625" style="8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20" width="10.28515625" style="8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6" width="10.28515625" style="8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2" width="10.28515625" style="8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8" width="10.28515625" style="8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4" width="10.28515625" style="8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200" width="10.28515625" style="8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6" width="10.28515625" style="8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2" width="10.28515625" style="8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8" width="10.28515625" style="8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4" width="10.28515625" style="8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80" width="10.28515625" style="8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6" width="10.28515625" style="8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2" width="10.28515625" style="8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8" width="10.28515625" style="8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4" width="10.28515625" style="8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60" width="10.28515625" style="8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6" width="10.28515625" style="8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2" width="10.28515625" style="8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8" width="10.28515625" style="8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4" width="10.28515625" style="8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40" width="10.28515625" style="8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6" width="10.28515625" style="8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2" width="10.28515625" style="8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8" width="10.28515625" style="8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4" width="10.28515625" style="8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20" width="10.28515625" style="8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6" width="10.28515625" style="8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2" width="10.28515625" style="8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8" width="10.28515625" style="8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4" width="10.28515625" style="8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600" width="10.28515625" style="8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6" width="10.28515625" style="8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2" width="10.28515625" style="8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8" width="10.28515625" style="8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4" width="10.28515625" style="8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80" width="10.28515625" style="8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6" width="10.28515625" style="8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IF(ISNONTEXT('[2]Organizacija natjecanja'!$H$2)=TRUE,"",'[2]Organizacija natjecanja'!$H$2)</f>
        <v>2.KOLO MASTERI</v>
      </c>
      <c r="D1" s="4"/>
      <c r="E1" s="5"/>
      <c r="F1" s="6"/>
      <c r="G1" s="4"/>
      <c r="H1" s="7"/>
    </row>
    <row r="2" spans="1:11" x14ac:dyDescent="0.2">
      <c r="A2" s="10" t="s">
        <v>1</v>
      </c>
      <c r="B2" s="11"/>
      <c r="C2" s="12" t="str">
        <f>IF(ISNONTEXT('[2]Organizacija natjecanja'!$H$5)=TRUE,"",'[2]Organizacija natjecanja'!$H$5)</f>
        <v>PALOVEC 30.05.2026.</v>
      </c>
      <c r="D2" s="12"/>
      <c r="E2" s="13"/>
      <c r="F2" s="14"/>
      <c r="G2" s="12"/>
      <c r="H2" s="16"/>
    </row>
    <row r="3" spans="1:11" x14ac:dyDescent="0.2">
      <c r="A3" s="10" t="s">
        <v>2</v>
      </c>
      <c r="B3" s="11"/>
      <c r="C3" s="17" t="str">
        <f>IF(ISNONTEXT('[2]Organizacija natjecanja'!$H$7)=TRUE,"",'[2]Organizacija natjecanja'!$H$7)</f>
        <v>SSRD MŽ</v>
      </c>
      <c r="D3" s="18"/>
      <c r="E3" s="13"/>
      <c r="F3" s="14"/>
      <c r="G3" s="18"/>
      <c r="H3" s="19"/>
    </row>
    <row r="4" spans="1:11" x14ac:dyDescent="0.2">
      <c r="A4" s="10" t="s">
        <v>3</v>
      </c>
      <c r="B4" s="11"/>
      <c r="C4" s="17" t="str">
        <f>IF(ISNONTEXT('[2]Organizacija natjecanja'!$H$13)=TRUE,"",'[2]Organizacija natjecanja'!$H$13)</f>
        <v>Linjak Palovec</v>
      </c>
      <c r="D4" s="18"/>
      <c r="E4" s="13"/>
      <c r="F4" s="14"/>
      <c r="G4" s="18"/>
      <c r="H4" s="19"/>
      <c r="I4" s="20"/>
    </row>
    <row r="5" spans="1:11" x14ac:dyDescent="0.2">
      <c r="A5" s="10" t="s">
        <v>4</v>
      </c>
      <c r="B5" s="11"/>
      <c r="C5" s="17" t="str">
        <f>IF(ISNONTEXT('[2]Organizacija natjecanja'!$H$4)=TRUE,"",'[2]Organizacija natjecanja'!$H$4)</f>
        <v>SRC Palovec</v>
      </c>
      <c r="D5" s="18"/>
      <c r="E5" s="13"/>
      <c r="F5" s="14"/>
      <c r="G5" s="18"/>
      <c r="H5" s="19"/>
    </row>
    <row r="6" spans="1:11" x14ac:dyDescent="0.2">
      <c r="A6" s="10"/>
      <c r="B6" s="11"/>
      <c r="C6" s="17"/>
      <c r="D6" s="18"/>
      <c r="E6" s="13"/>
      <c r="F6" s="14"/>
      <c r="G6" s="18"/>
      <c r="H6" s="19"/>
    </row>
    <row r="7" spans="1:11" ht="14.25" customHeight="1" x14ac:dyDescent="0.2">
      <c r="A7" s="21" t="s">
        <v>16</v>
      </c>
      <c r="B7" s="22"/>
      <c r="C7" s="23" t="str">
        <f>IF(ISBLANK('[2]Organizacija natjecanja'!$H$9)=TRUE,"",'[2]Organizacija natjecanja'!$H$9)</f>
        <v>MASTERI</v>
      </c>
      <c r="D7" s="24"/>
      <c r="E7" s="25"/>
      <c r="F7" s="26"/>
      <c r="G7" s="24"/>
      <c r="H7" s="27"/>
    </row>
    <row r="8" spans="1:11" x14ac:dyDescent="0.2">
      <c r="A8" s="32"/>
      <c r="E8" s="313"/>
      <c r="H8" s="32"/>
    </row>
    <row r="9" spans="1:11" ht="39.75" customHeight="1" x14ac:dyDescent="0.2">
      <c r="A9" s="314" t="s">
        <v>6</v>
      </c>
      <c r="B9" s="315" t="s">
        <v>7</v>
      </c>
      <c r="C9" s="315" t="s">
        <v>8</v>
      </c>
      <c r="D9" s="316" t="s">
        <v>9</v>
      </c>
      <c r="E9" s="317" t="s">
        <v>10</v>
      </c>
      <c r="F9" s="318" t="s">
        <v>11</v>
      </c>
      <c r="G9" s="319" t="s">
        <v>12</v>
      </c>
      <c r="H9" s="320" t="s">
        <v>13</v>
      </c>
      <c r="I9" s="321"/>
    </row>
    <row r="10" spans="1:11" x14ac:dyDescent="0.2">
      <c r="A10" s="40">
        <f>IF(ISNUMBER(H10)=FALSE,"",1)</f>
        <v>1</v>
      </c>
      <c r="B10" s="41" t="str">
        <f>IF(ISTEXT('[2]Pojedinačni plasman'!B6)=TRUE,'[2]Pojedinačni plasman'!B6,"")</f>
        <v>Peter Dragutin</v>
      </c>
      <c r="C10" s="42" t="str">
        <f>IF(ISTEXT('[2]Pojedinačni plasman'!C6)=TRUE,'[2]Pojedinačni plasman'!C6,"")</f>
        <v>Klen Sveta Marija</v>
      </c>
      <c r="D10" s="43">
        <f>IF(ISNUMBER('[2]Pojedinačni plasman'!E6)=TRUE,'[2]Pojedinačni plasman'!E6,"")</f>
        <v>13</v>
      </c>
      <c r="E10" s="44" t="str">
        <f>IF(ISTEXT('[2]Pojedinačni plasman'!F6)=TRUE,'[2]Pojedinačni plasman'!F6,"")</f>
        <v>B</v>
      </c>
      <c r="F10" s="45">
        <f>IF(ISNUMBER('[2]Pojedinačni plasman'!D6)=TRUE,'[2]Pojedinačni plasman'!D6,"")</f>
        <v>23550</v>
      </c>
      <c r="G10" s="322">
        <f>IF(ISNUMBER('[2]Pojedinačni plasman'!G6)=TRUE,'[2]Pojedinačni plasman'!G6,"")</f>
        <v>1</v>
      </c>
      <c r="H10" s="46">
        <f>IF(ISNUMBER('[2]Pojedinačni plasman'!H6)=TRUE,'[2]Pojedinačni plasman'!H6,"")</f>
        <v>1</v>
      </c>
      <c r="I10" s="20"/>
      <c r="J10" s="49"/>
      <c r="K10" s="8"/>
    </row>
    <row r="11" spans="1:11" x14ac:dyDescent="0.2">
      <c r="A11" s="50">
        <f>IF(ISNUMBER(H11)=FALSE,"",2)</f>
        <v>2</v>
      </c>
      <c r="B11" s="51" t="str">
        <f>IF(ISTEXT('[2]Pojedinačni plasman'!B7)=TRUE,'[2]Pojedinačni plasman'!B7,"")</f>
        <v>Horvat Damir</v>
      </c>
      <c r="C11" s="52" t="str">
        <f>IF(ISTEXT('[2]Pojedinačni plasman'!C7)=TRUE,'[2]Pojedinačni plasman'!C7,"")</f>
        <v>Klen Sveta Marija</v>
      </c>
      <c r="D11" s="53">
        <f>IF(ISNUMBER('[2]Pojedinačni plasman'!E7)=TRUE,'[2]Pojedinačni plasman'!E7,"")</f>
        <v>2</v>
      </c>
      <c r="E11" s="54" t="str">
        <f>IF(ISTEXT('[2]Pojedinačni plasman'!F7)=TRUE,'[2]Pojedinačni plasman'!F7,"")</f>
        <v>A</v>
      </c>
      <c r="F11" s="55">
        <f>IF(ISNUMBER('[2]Pojedinačni plasman'!D7)=TRUE,'[2]Pojedinačni plasman'!D7,"")</f>
        <v>14460</v>
      </c>
      <c r="G11" s="323">
        <f>IF(ISNUMBER('[2]Pojedinačni plasman'!G7)=TRUE,'[2]Pojedinačni plasman'!G7,"")</f>
        <v>1</v>
      </c>
      <c r="H11" s="56">
        <f>IF(ISNUMBER('[2]Pojedinačni plasman'!H7)=TRUE,'[2]Pojedinačni plasman'!H7,"")</f>
        <v>2</v>
      </c>
      <c r="I11" s="20"/>
      <c r="J11" s="49"/>
      <c r="K11" s="8"/>
    </row>
    <row r="12" spans="1:11" x14ac:dyDescent="0.2">
      <c r="A12" s="50">
        <f>IF(ISNUMBER(H12)=FALSE,"",3)</f>
        <v>3</v>
      </c>
      <c r="B12" s="51" t="str">
        <f>IF(ISTEXT('[2]Pojedinačni plasman'!B8)=TRUE,'[2]Pojedinačni plasman'!B8,"")</f>
        <v>Begović Leo</v>
      </c>
      <c r="C12" s="52" t="str">
        <f>IF(ISTEXT('[2]Pojedinačni plasman'!C8)=TRUE,'[2]Pojedinačni plasman'!C8,"")</f>
        <v>Smuđ Draškovec</v>
      </c>
      <c r="D12" s="53">
        <f>IF(ISNUMBER('[2]Pojedinačni plasman'!E8)=TRUE,'[2]Pojedinačni plasman'!E8,"")</f>
        <v>11</v>
      </c>
      <c r="E12" s="54" t="str">
        <f>IF(ISTEXT('[2]Pojedinačni plasman'!F8)=TRUE,'[2]Pojedinačni plasman'!F8,"")</f>
        <v>B</v>
      </c>
      <c r="F12" s="55">
        <f>IF(ISNUMBER('[2]Pojedinačni plasman'!D8)=TRUE,'[2]Pojedinačni plasman'!D8,"")</f>
        <v>21850</v>
      </c>
      <c r="G12" s="323">
        <f>IF(ISNUMBER('[2]Pojedinačni plasman'!G8)=TRUE,'[2]Pojedinačni plasman'!G8,"")</f>
        <v>2</v>
      </c>
      <c r="H12" s="56">
        <f>IF(ISNUMBER('[2]Pojedinačni plasman'!H8)=TRUE,'[2]Pojedinačni plasman'!H8,"")</f>
        <v>3</v>
      </c>
      <c r="I12" s="20"/>
      <c r="J12" s="49"/>
      <c r="K12" s="8"/>
    </row>
    <row r="13" spans="1:11" x14ac:dyDescent="0.2">
      <c r="A13" s="50">
        <f>IF(ISNUMBER(H13)=FALSE,"",4)</f>
        <v>4</v>
      </c>
      <c r="B13" s="51" t="str">
        <f>IF(ISTEXT('[2]Pojedinačni plasman'!B9)=TRUE,'[2]Pojedinačni plasman'!B9,"")</f>
        <v>Zrna Dmir</v>
      </c>
      <c r="C13" s="52" t="str">
        <f>IF(ISTEXT('[2]Pojedinačni plasman'!C9)=TRUE,'[2]Pojedinačni plasman'!C9,"")</f>
        <v>Črnec Donji Hrašćan</v>
      </c>
      <c r="D13" s="53">
        <f>IF(ISNUMBER('[2]Pojedinačni plasman'!E9)=TRUE,'[2]Pojedinačni plasman'!E9,"")</f>
        <v>6</v>
      </c>
      <c r="E13" s="54" t="str">
        <f>IF(ISTEXT('[2]Pojedinačni plasman'!F9)=TRUE,'[2]Pojedinačni plasman'!F9,"")</f>
        <v>A</v>
      </c>
      <c r="F13" s="55">
        <f>IF(ISNUMBER('[2]Pojedinačni plasman'!D9)=TRUE,'[2]Pojedinačni plasman'!D9,"")</f>
        <v>12960</v>
      </c>
      <c r="G13" s="323">
        <f>IF(ISNUMBER('[2]Pojedinačni plasman'!G9)=TRUE,'[2]Pojedinačni plasman'!G9,"")</f>
        <v>2</v>
      </c>
      <c r="H13" s="56">
        <f>IF(ISNUMBER('[2]Pojedinačni plasman'!H9)=TRUE,'[2]Pojedinačni plasman'!H9,"")</f>
        <v>4</v>
      </c>
      <c r="I13" s="20"/>
      <c r="J13" s="49"/>
      <c r="K13" s="8"/>
    </row>
    <row r="14" spans="1:11" x14ac:dyDescent="0.2">
      <c r="A14" s="50">
        <f>IF(ISNUMBER(H14)=FALSE,"",5)</f>
        <v>5</v>
      </c>
      <c r="B14" s="51" t="str">
        <f>IF(ISTEXT('[2]Pojedinačni plasman'!B10)=TRUE,'[2]Pojedinačni plasman'!B10,"")</f>
        <v>Orač Lidija</v>
      </c>
      <c r="C14" s="52" t="str">
        <f>IF(ISTEXT('[2]Pojedinačni plasman'!C10)=TRUE,'[2]Pojedinačni plasman'!C10,"")</f>
        <v>Klen Sveta Marija</v>
      </c>
      <c r="D14" s="53">
        <f>IF(ISNUMBER('[2]Pojedinačni plasman'!E10)=TRUE,'[2]Pojedinačni plasman'!E10,"")</f>
        <v>3</v>
      </c>
      <c r="E14" s="54" t="str">
        <f>IF(ISTEXT('[2]Pojedinačni plasman'!F10)=TRUE,'[2]Pojedinačni plasman'!F10,"")</f>
        <v>A</v>
      </c>
      <c r="F14" s="55">
        <f>IF(ISNUMBER('[2]Pojedinačni plasman'!D10)=TRUE,'[2]Pojedinačni plasman'!D10,"")</f>
        <v>11780</v>
      </c>
      <c r="G14" s="323">
        <f>IF(ISNUMBER('[2]Pojedinačni plasman'!G10)=TRUE,'[2]Pojedinačni plasman'!G10,"")</f>
        <v>3</v>
      </c>
      <c r="H14" s="56">
        <f>IF(ISNUMBER('[2]Pojedinačni plasman'!H10)=TRUE,'[2]Pojedinačni plasman'!H10,"")</f>
        <v>5</v>
      </c>
      <c r="I14" s="20"/>
      <c r="J14" s="49"/>
      <c r="K14" s="8"/>
    </row>
    <row r="15" spans="1:11" x14ac:dyDescent="0.2">
      <c r="A15" s="50">
        <f>IF(ISNUMBER(H15)=FALSE,"",6)</f>
        <v>6</v>
      </c>
      <c r="B15" s="51" t="str">
        <f>IF(ISTEXT('[2]Pojedinačni plasman'!B11)=TRUE,'[2]Pojedinačni plasman'!B11,"")</f>
        <v>Slaviček Željko</v>
      </c>
      <c r="C15" s="52" t="str">
        <f>IF(ISTEXT('[2]Pojedinačni plasman'!C11)=TRUE,'[2]Pojedinačni plasman'!C11,"")</f>
        <v>Smuđ Draškovec</v>
      </c>
      <c r="D15" s="53">
        <f>IF(ISNUMBER('[2]Pojedinačni plasman'!E11)=TRUE,'[2]Pojedinačni plasman'!E11,"")</f>
        <v>14</v>
      </c>
      <c r="E15" s="54" t="str">
        <f>IF(ISTEXT('[2]Pojedinačni plasman'!F11)=TRUE,'[2]Pojedinačni plasman'!F11,"")</f>
        <v>B</v>
      </c>
      <c r="F15" s="55">
        <f>IF(ISNUMBER('[2]Pojedinačni plasman'!D11)=TRUE,'[2]Pojedinačni plasman'!D11,"")</f>
        <v>11060</v>
      </c>
      <c r="G15" s="323">
        <f>IF(ISNUMBER('[2]Pojedinačni plasman'!G11)=TRUE,'[2]Pojedinačni plasman'!G11,"")</f>
        <v>3</v>
      </c>
      <c r="H15" s="56">
        <f>IF(ISNUMBER('[2]Pojedinačni plasman'!H11)=TRUE,'[2]Pojedinačni plasman'!H11,"")</f>
        <v>6</v>
      </c>
      <c r="I15" s="20"/>
      <c r="J15" s="49"/>
      <c r="K15" s="8"/>
    </row>
    <row r="16" spans="1:11" x14ac:dyDescent="0.2">
      <c r="A16" s="50">
        <f>IF(ISNUMBER(H16)=FALSE,"",7)</f>
        <v>7</v>
      </c>
      <c r="B16" s="51" t="str">
        <f>IF(ISTEXT('[2]Pojedinačni plasman'!B12)=TRUE,'[2]Pojedinačni plasman'!B12,"")</f>
        <v>Škoda Mladen</v>
      </c>
      <c r="C16" s="52" t="str">
        <f>IF(ISTEXT('[2]Pojedinačni plasman'!C12)=TRUE,'[2]Pojedinačni plasman'!C12,"")</f>
        <v>Žužička Kotoriba</v>
      </c>
      <c r="D16" s="53">
        <f>IF(ISNUMBER('[2]Pojedinačni plasman'!E12)=TRUE,'[2]Pojedinačni plasman'!E12,"")</f>
        <v>1</v>
      </c>
      <c r="E16" s="54" t="str">
        <f>IF(ISTEXT('[2]Pojedinačni plasman'!F12)=TRUE,'[2]Pojedinačni plasman'!F12,"")</f>
        <v>A</v>
      </c>
      <c r="F16" s="55">
        <f>IF(ISNUMBER('[2]Pojedinačni plasman'!D12)=TRUE,'[2]Pojedinačni plasman'!D12,"")</f>
        <v>10160</v>
      </c>
      <c r="G16" s="323">
        <f>IF(ISNUMBER('[2]Pojedinačni plasman'!G12)=TRUE,'[2]Pojedinačni plasman'!G12,"")</f>
        <v>4</v>
      </c>
      <c r="H16" s="56">
        <f>IF(ISNUMBER('[2]Pojedinačni plasman'!H12)=TRUE,'[2]Pojedinačni plasman'!H12,"")</f>
        <v>7</v>
      </c>
      <c r="I16" s="20"/>
      <c r="J16" s="49"/>
      <c r="K16" s="8"/>
    </row>
    <row r="17" spans="1:11" x14ac:dyDescent="0.2">
      <c r="A17" s="50">
        <f>IF(ISNUMBER(H17)=FALSE,"",8)</f>
        <v>8</v>
      </c>
      <c r="B17" s="51" t="str">
        <f>IF(ISTEXT('[2]Pojedinačni plasman'!B13)=TRUE,'[2]Pojedinačni plasman'!B13,"")</f>
        <v>Perko Miljenko</v>
      </c>
      <c r="C17" s="52" t="str">
        <f>IF(ISTEXT('[2]Pojedinačni plasman'!C13)=TRUE,'[2]Pojedinačni plasman'!C13,"")</f>
        <v>Tsh SensasČakovec</v>
      </c>
      <c r="D17" s="53">
        <f>IF(ISNUMBER('[2]Pojedinačni plasman'!E13)=TRUE,'[2]Pojedinačni plasman'!E13,"")</f>
        <v>12</v>
      </c>
      <c r="E17" s="54" t="str">
        <f>IF(ISTEXT('[2]Pojedinačni plasman'!F13)=TRUE,'[2]Pojedinačni plasman'!F13,"")</f>
        <v>B</v>
      </c>
      <c r="F17" s="55">
        <f>IF(ISNUMBER('[2]Pojedinačni plasman'!D13)=TRUE,'[2]Pojedinačni plasman'!D13,"")</f>
        <v>9910</v>
      </c>
      <c r="G17" s="323">
        <f>IF(ISNUMBER('[2]Pojedinačni plasman'!G13)=TRUE,'[2]Pojedinačni plasman'!G13,"")</f>
        <v>4</v>
      </c>
      <c r="H17" s="56">
        <f>IF(ISNUMBER('[2]Pojedinačni plasman'!H13)=TRUE,'[2]Pojedinačni plasman'!H13,"")</f>
        <v>8</v>
      </c>
      <c r="I17" s="20"/>
      <c r="J17" s="49"/>
      <c r="K17" s="8"/>
    </row>
    <row r="18" spans="1:11" x14ac:dyDescent="0.2">
      <c r="A18" s="50">
        <f>IF(ISNUMBER(H18)=FALSE,"",9)</f>
        <v>9</v>
      </c>
      <c r="B18" s="51" t="str">
        <f>IF(ISTEXT('[2]Pojedinačni plasman'!B14)=TRUE,'[2]Pojedinačni plasman'!B14,"")</f>
        <v>Čeh Dragutin</v>
      </c>
      <c r="C18" s="52" t="str">
        <f>IF(ISTEXT('[2]Pojedinačni plasman'!C14)=TRUE,'[2]Pojedinačni plasman'!C14,"")</f>
        <v>Čakovec Interland</v>
      </c>
      <c r="D18" s="53">
        <f>IF(ISNUMBER('[2]Pojedinačni plasman'!E14)=TRUE,'[2]Pojedinačni plasman'!E14,"")</f>
        <v>18</v>
      </c>
      <c r="E18" s="54" t="str">
        <f>IF(ISTEXT('[2]Pojedinačni plasman'!F14)=TRUE,'[2]Pojedinačni plasman'!F14,"")</f>
        <v>B</v>
      </c>
      <c r="F18" s="55">
        <f>IF(ISNUMBER('[2]Pojedinačni plasman'!D14)=TRUE,'[2]Pojedinačni plasman'!D14,"")</f>
        <v>9035</v>
      </c>
      <c r="G18" s="323">
        <f>IF(ISNUMBER('[2]Pojedinačni plasman'!G14)=TRUE,'[2]Pojedinačni plasman'!G14,"")</f>
        <v>5</v>
      </c>
      <c r="H18" s="56">
        <f>IF(ISNUMBER('[2]Pojedinačni plasman'!H14)=TRUE,'[2]Pojedinačni plasman'!H14,"")</f>
        <v>9</v>
      </c>
      <c r="I18" s="20"/>
      <c r="J18" s="49"/>
      <c r="K18" s="8"/>
    </row>
    <row r="19" spans="1:11" x14ac:dyDescent="0.2">
      <c r="A19" s="50">
        <f>IF(ISNUMBER(H19)=FALSE,"",10)</f>
        <v>10</v>
      </c>
      <c r="B19" s="51" t="str">
        <f>IF(ISTEXT('[2]Pojedinačni plasman'!B15)=TRUE,'[2]Pojedinačni plasman'!B15,"")</f>
        <v>Mađarić Marijan</v>
      </c>
      <c r="C19" s="52" t="str">
        <f>IF(ISTEXT('[2]Pojedinačni plasman'!C15)=TRUE,'[2]Pojedinačni plasman'!C15,"")</f>
        <v>Klen Sveta Marija</v>
      </c>
      <c r="D19" s="53">
        <f>IF(ISNUMBER('[2]Pojedinačni plasman'!E15)=TRUE,'[2]Pojedinačni plasman'!E15,"")</f>
        <v>5</v>
      </c>
      <c r="E19" s="54" t="str">
        <f>IF(ISTEXT('[2]Pojedinačni plasman'!F15)=TRUE,'[2]Pojedinačni plasman'!F15,"")</f>
        <v>A</v>
      </c>
      <c r="F19" s="55">
        <f>IF(ISNUMBER('[2]Pojedinačni plasman'!D15)=TRUE,'[2]Pojedinačni plasman'!D15,"")</f>
        <v>5035</v>
      </c>
      <c r="G19" s="323">
        <f>IF(ISNUMBER('[2]Pojedinačni plasman'!G15)=TRUE,'[2]Pojedinačni plasman'!G15,"")</f>
        <v>5</v>
      </c>
      <c r="H19" s="56">
        <f>IF(ISNUMBER('[2]Pojedinačni plasman'!H15)=TRUE,'[2]Pojedinačni plasman'!H15,"")</f>
        <v>10</v>
      </c>
      <c r="I19" s="20"/>
      <c r="J19" s="49"/>
      <c r="K19" s="8"/>
    </row>
    <row r="20" spans="1:11" x14ac:dyDescent="0.2">
      <c r="A20" s="50">
        <f>IF(ISNUMBER(H20)=FALSE,"",11)</f>
        <v>11</v>
      </c>
      <c r="B20" s="51" t="str">
        <f>IF(ISTEXT('[2]Pojedinačni plasman'!B16)=TRUE,'[2]Pojedinačni plasman'!B16,"")</f>
        <v>Žganec Vladimir</v>
      </c>
      <c r="C20" s="52" t="str">
        <f>IF(ISTEXT('[2]Pojedinačni plasman'!C16)=TRUE,'[2]Pojedinačni plasman'!C16,"")</f>
        <v>Zlatna Udica Krištanović</v>
      </c>
      <c r="D20" s="53">
        <f>IF(ISNUMBER('[2]Pojedinačni plasman'!E16)=TRUE,'[2]Pojedinačni plasman'!E16,"")</f>
        <v>10</v>
      </c>
      <c r="E20" s="54" t="str">
        <f>IF(ISTEXT('[2]Pojedinačni plasman'!F16)=TRUE,'[2]Pojedinačni plasman'!F16,"")</f>
        <v>B</v>
      </c>
      <c r="F20" s="55">
        <f>IF(ISNUMBER('[2]Pojedinačni plasman'!D16)=TRUE,'[2]Pojedinačni plasman'!D16,"")</f>
        <v>8920</v>
      </c>
      <c r="G20" s="323">
        <f>IF(ISNUMBER('[2]Pojedinačni plasman'!G16)=TRUE,'[2]Pojedinačni plasman'!G16,"")</f>
        <v>6</v>
      </c>
      <c r="H20" s="56">
        <f>IF(ISNUMBER('[2]Pojedinačni plasman'!H16)=TRUE,'[2]Pojedinačni plasman'!H16,"")</f>
        <v>11</v>
      </c>
      <c r="I20" s="20"/>
      <c r="J20" s="49"/>
      <c r="K20" s="8"/>
    </row>
    <row r="21" spans="1:11" x14ac:dyDescent="0.2">
      <c r="A21" s="50">
        <f>IF(ISNUMBER(H21)=FALSE,"",12)</f>
        <v>12</v>
      </c>
      <c r="B21" s="51" t="str">
        <f>IF(ISTEXT('[2]Pojedinačni plasman'!B17)=TRUE,'[2]Pojedinačni plasman'!B17,"")</f>
        <v>Jug Josip</v>
      </c>
      <c r="C21" s="52" t="str">
        <f>IF(ISTEXT('[2]Pojedinačni plasman'!C17)=TRUE,'[2]Pojedinačni plasman'!C17,"")</f>
        <v>Tsh Sensas Čakovec</v>
      </c>
      <c r="D21" s="53">
        <f>IF(ISNUMBER('[2]Pojedinačni plasman'!E17)=TRUE,'[2]Pojedinačni plasman'!E17,"")</f>
        <v>4</v>
      </c>
      <c r="E21" s="54" t="str">
        <f>IF(ISTEXT('[2]Pojedinačni plasman'!F17)=TRUE,'[2]Pojedinačni plasman'!F17,"")</f>
        <v>A</v>
      </c>
      <c r="F21" s="55">
        <f>IF(ISNUMBER('[2]Pojedinačni plasman'!D17)=TRUE,'[2]Pojedinačni plasman'!D17,"")</f>
        <v>4340</v>
      </c>
      <c r="G21" s="323">
        <f>IF(ISNUMBER('[2]Pojedinačni plasman'!G17)=TRUE,'[2]Pojedinačni plasman'!G17,"")</f>
        <v>6</v>
      </c>
      <c r="H21" s="56">
        <f>IF(ISNUMBER('[2]Pojedinačni plasman'!H17)=TRUE,'[2]Pojedinačni plasman'!H17,"")</f>
        <v>12</v>
      </c>
      <c r="I21" s="20"/>
      <c r="J21" s="49"/>
      <c r="K21" s="8"/>
    </row>
    <row r="22" spans="1:11" x14ac:dyDescent="0.2">
      <c r="A22" s="50">
        <f>IF(ISNUMBER(H22)=FALSE,"",13)</f>
        <v>13</v>
      </c>
      <c r="B22" s="51" t="str">
        <f>IF(ISTEXT('[2]Pojedinačni plasman'!B18)=TRUE,'[2]Pojedinačni plasman'!B18,"")</f>
        <v>Klobučarić Stjepan</v>
      </c>
      <c r="C22" s="52" t="str">
        <f>IF(ISTEXT('[2]Pojedinačni plasman'!C18)=TRUE,'[2]Pojedinačni plasman'!C18,"")</f>
        <v>Čakovec Interland</v>
      </c>
      <c r="D22" s="53">
        <f>IF(ISNUMBER('[2]Pojedinačni plasman'!E18)=TRUE,'[2]Pojedinačni plasman'!E18,"")</f>
        <v>15</v>
      </c>
      <c r="E22" s="54" t="str">
        <f>IF(ISTEXT('[2]Pojedinačni plasman'!F18)=TRUE,'[2]Pojedinačni plasman'!F18,"")</f>
        <v>B</v>
      </c>
      <c r="F22" s="55">
        <f>IF(ISNUMBER('[2]Pojedinačni plasman'!D18)=TRUE,'[2]Pojedinačni plasman'!D18,"")</f>
        <v>8840</v>
      </c>
      <c r="G22" s="323">
        <f>IF(ISNUMBER('[2]Pojedinačni plasman'!G18)=TRUE,'[2]Pojedinačni plasman'!G18,"")</f>
        <v>7</v>
      </c>
      <c r="H22" s="56">
        <f>IF(ISNUMBER('[2]Pojedinačni plasman'!H18)=TRUE,'[2]Pojedinačni plasman'!H18,"")</f>
        <v>13</v>
      </c>
      <c r="I22" s="20"/>
      <c r="J22" s="49"/>
      <c r="K22" s="8"/>
    </row>
    <row r="23" spans="1:11" x14ac:dyDescent="0.2">
      <c r="A23" s="50">
        <f>IF(ISNUMBER(H23)=FALSE,"",14)</f>
        <v>14</v>
      </c>
      <c r="B23" s="51" t="str">
        <f>IF(ISTEXT('[2]Pojedinačni plasman'!B19)=TRUE,'[2]Pojedinačni plasman'!B19,"")</f>
        <v>Ružić Branko</v>
      </c>
      <c r="C23" s="52" t="str">
        <f>IF(ISTEXT('[2]Pojedinačni plasman'!C19)=TRUE,'[2]Pojedinačni plasman'!C19,"")</f>
        <v>Sunčanica Pribislavec</v>
      </c>
      <c r="D23" s="53">
        <f>IF(ISNUMBER('[2]Pojedinačni plasman'!E19)=TRUE,'[2]Pojedinačni plasman'!E19,"")</f>
        <v>7</v>
      </c>
      <c r="E23" s="54" t="str">
        <f>IF(ISTEXT('[2]Pojedinačni plasman'!F19)=TRUE,'[2]Pojedinačni plasman'!F19,"")</f>
        <v>A</v>
      </c>
      <c r="F23" s="55">
        <f>IF(ISNUMBER('[2]Pojedinačni plasman'!D19)=TRUE,'[2]Pojedinačni plasman'!D19,"")</f>
        <v>3000</v>
      </c>
      <c r="G23" s="323">
        <f>IF(ISNUMBER('[2]Pojedinačni plasman'!G19)=TRUE,'[2]Pojedinačni plasman'!G19,"")</f>
        <v>7</v>
      </c>
      <c r="H23" s="56">
        <f>IF(ISNUMBER('[2]Pojedinačni plasman'!H19)=TRUE,'[2]Pojedinačni plasman'!H19,"")</f>
        <v>14</v>
      </c>
      <c r="I23" s="20"/>
      <c r="J23" s="49"/>
      <c r="K23" s="8"/>
    </row>
    <row r="24" spans="1:11" x14ac:dyDescent="0.2">
      <c r="A24" s="50">
        <f>IF(ISNUMBER(H24)=FALSE,"",15)</f>
        <v>15</v>
      </c>
      <c r="B24" s="51" t="str">
        <f>IF(ISTEXT('[2]Pojedinačni plasman'!B20)=TRUE,'[2]Pojedinačni plasman'!B20,"")</f>
        <v>Nađ Ladislav</v>
      </c>
      <c r="C24" s="52" t="str">
        <f>IF(ISTEXT('[2]Pojedinačni plasman'!C20)=TRUE,'[2]Pojedinačni plasman'!C20,"")</f>
        <v>Linjak Palovec</v>
      </c>
      <c r="D24" s="53">
        <f>IF(ISNUMBER('[2]Pojedinačni plasman'!E20)=TRUE,'[2]Pojedinačni plasman'!E20,"")</f>
        <v>17</v>
      </c>
      <c r="E24" s="54" t="str">
        <f>IF(ISTEXT('[2]Pojedinačni plasman'!F20)=TRUE,'[2]Pojedinačni plasman'!F20,"")</f>
        <v>B</v>
      </c>
      <c r="F24" s="55">
        <f>IF(ISNUMBER('[2]Pojedinačni plasman'!D20)=TRUE,'[2]Pojedinačni plasman'!D20,"")</f>
        <v>8105</v>
      </c>
      <c r="G24" s="323">
        <f>IF(ISNUMBER('[2]Pojedinačni plasman'!G20)=TRUE,'[2]Pojedinačni plasman'!G20,"")</f>
        <v>8</v>
      </c>
      <c r="H24" s="56">
        <f>IF(ISNUMBER('[2]Pojedinačni plasman'!H20)=TRUE,'[2]Pojedinačni plasman'!H20,"")</f>
        <v>15</v>
      </c>
      <c r="I24" s="20"/>
      <c r="J24" s="49"/>
      <c r="K24" s="8"/>
    </row>
    <row r="25" spans="1:11" x14ac:dyDescent="0.2">
      <c r="A25" s="50">
        <f>IF(ISNUMBER(H25)=FALSE,"",16)</f>
        <v>16</v>
      </c>
      <c r="B25" s="51" t="str">
        <f>IF(ISTEXT('[2]Pojedinačni plasman'!B21)=TRUE,'[2]Pojedinačni plasman'!B21,"")</f>
        <v>Pranklin Zvonko</v>
      </c>
      <c r="C25" s="52" t="str">
        <f>IF(ISTEXT('[2]Pojedinačni plasman'!C21)=TRUE,'[2]Pojedinačni plasman'!C21,"")</f>
        <v>Šaran Palinovec</v>
      </c>
      <c r="D25" s="53">
        <f>IF(ISNUMBER('[2]Pojedinačni plasman'!E21)=TRUE,'[2]Pojedinačni plasman'!E21,"")</f>
        <v>8</v>
      </c>
      <c r="E25" s="54" t="str">
        <f>IF(ISTEXT('[2]Pojedinačni plasman'!F21)=TRUE,'[2]Pojedinačni plasman'!F21,"")</f>
        <v>A</v>
      </c>
      <c r="F25" s="55">
        <f>IF(ISNUMBER('[2]Pojedinačni plasman'!D21)=TRUE,'[2]Pojedinačni plasman'!D21,"")</f>
        <v>2635</v>
      </c>
      <c r="G25" s="323">
        <f>IF(ISNUMBER('[2]Pojedinačni plasman'!G21)=TRUE,'[2]Pojedinačni plasman'!G21,"")</f>
        <v>8</v>
      </c>
      <c r="H25" s="56">
        <f>IF(ISNUMBER('[2]Pojedinačni plasman'!H21)=TRUE,'[2]Pojedinačni plasman'!H21,"")</f>
        <v>16</v>
      </c>
      <c r="I25" s="20"/>
      <c r="J25" s="49"/>
      <c r="K25" s="8"/>
    </row>
    <row r="26" spans="1:11" x14ac:dyDescent="0.2">
      <c r="A26" s="50">
        <f>IF(ISNUMBER(H26)=FALSE,"",17)</f>
        <v>17</v>
      </c>
      <c r="B26" s="51" t="str">
        <f>IF(ISTEXT('[2]Pojedinačni plasman'!B22)=TRUE,'[2]Pojedinačni plasman'!B22,"")</f>
        <v>Gundlin Ivan</v>
      </c>
      <c r="C26" s="52" t="str">
        <f>IF(ISTEXT('[2]Pojedinačni plasman'!C22)=TRUE,'[2]Pojedinačni plasman'!C22,"")</f>
        <v>Smuđ Goričan</v>
      </c>
      <c r="D26" s="53">
        <f>IF(ISNUMBER('[2]Pojedinačni plasman'!E22)=TRUE,'[2]Pojedinačni plasman'!E22,"")</f>
        <v>16</v>
      </c>
      <c r="E26" s="54" t="str">
        <f>IF(ISTEXT('[2]Pojedinačni plasman'!F22)=TRUE,'[2]Pojedinačni plasman'!F22,"")</f>
        <v>B</v>
      </c>
      <c r="F26" s="55">
        <f>IF(ISNUMBER('[2]Pojedinačni plasman'!D22)=TRUE,'[2]Pojedinačni plasman'!D22,"")</f>
        <v>6725</v>
      </c>
      <c r="G26" s="323">
        <f>IF(ISNUMBER('[2]Pojedinačni plasman'!G22)=TRUE,'[2]Pojedinačni plasman'!G22,"")</f>
        <v>9</v>
      </c>
      <c r="H26" s="56">
        <f>IF(ISNUMBER('[2]Pojedinačni plasman'!H22)=TRUE,'[2]Pojedinačni plasman'!H22,"")</f>
        <v>17</v>
      </c>
      <c r="I26" s="20"/>
      <c r="J26" s="49"/>
      <c r="K26" s="8"/>
    </row>
    <row r="27" spans="1:11" x14ac:dyDescent="0.2">
      <c r="A27" s="50">
        <f>IF(ISNUMBER(H27)=FALSE,"",18)</f>
        <v>18</v>
      </c>
      <c r="B27" s="51" t="str">
        <f>IF(ISTEXT('[2]Pojedinačni plasman'!B23)=TRUE,'[2]Pojedinačni plasman'!B23,"")</f>
        <v>Orehovec Ivan</v>
      </c>
      <c r="C27" s="52" t="str">
        <f>IF(ISTEXT('[2]Pojedinačni plasman'!C23)=TRUE,'[2]Pojedinačni plasman'!C23,"")</f>
        <v>Klen Sveta Marija</v>
      </c>
      <c r="D27" s="53">
        <f>IF(ISNUMBER('[2]Pojedinačni plasman'!E23)=TRUE,'[2]Pojedinačni plasman'!E23,"")</f>
        <v>9</v>
      </c>
      <c r="E27" s="54" t="str">
        <f>IF(ISTEXT('[2]Pojedinačni plasman'!F23)=TRUE,'[2]Pojedinačni plasman'!F23,"")</f>
        <v>A</v>
      </c>
      <c r="F27" s="55">
        <f>IF(ISNUMBER('[2]Pojedinačni plasman'!D23)=TRUE,'[2]Pojedinačni plasman'!D23,"")</f>
        <v>2465</v>
      </c>
      <c r="G27" s="323">
        <f>IF(ISNUMBER('[2]Pojedinačni plasman'!G23)=TRUE,'[2]Pojedinačni plasman'!G23,"")</f>
        <v>9</v>
      </c>
      <c r="H27" s="56">
        <f>IF(ISNUMBER('[2]Pojedinačni plasman'!H23)=TRUE,'[2]Pojedinačni plasman'!H23,"")</f>
        <v>18</v>
      </c>
      <c r="I27" s="20"/>
      <c r="J27" s="49"/>
      <c r="K27" s="8"/>
    </row>
    <row r="28" spans="1:11" x14ac:dyDescent="0.2">
      <c r="A28" s="50" t="str">
        <f>IF(ISNUMBER(H28)=FALSE,"",19)</f>
        <v/>
      </c>
      <c r="B28" s="51" t="str">
        <f>IF(ISTEXT('[2]Pojedinačni plasman'!B24)=TRUE,'[2]Pojedinačni plasman'!B24,"")</f>
        <v/>
      </c>
      <c r="C28" s="52" t="str">
        <f>IF(ISTEXT('[2]Pojedinačni plasman'!C24)=TRUE,'[2]Pojedinačni plasman'!C24,"")</f>
        <v/>
      </c>
      <c r="D28" s="53" t="str">
        <f>IF(ISNUMBER('[2]Pojedinačni plasman'!E24)=TRUE,'[2]Pojedinačni plasman'!E24,"")</f>
        <v/>
      </c>
      <c r="E28" s="54" t="str">
        <f>IF(ISTEXT('[2]Pojedinačni plasman'!F24)=TRUE,'[2]Pojedinačni plasman'!F24,"")</f>
        <v/>
      </c>
      <c r="F28" s="55" t="str">
        <f>IF(ISNUMBER('[2]Pojedinačni plasman'!D24)=TRUE,'[2]Pojedinačni plasman'!D24,"")</f>
        <v/>
      </c>
      <c r="G28" s="323" t="str">
        <f>IF(ISNUMBER('[2]Pojedinačni plasman'!G24)=TRUE,'[2]Pojedinačni plasman'!G24,"")</f>
        <v/>
      </c>
      <c r="H28" s="56" t="str">
        <f>IF(ISNUMBER('[2]Pojedinačni plasman'!H24)=TRUE,'[2]Pojedinačni plasman'!H24,"")</f>
        <v/>
      </c>
      <c r="I28" s="20"/>
      <c r="J28" s="49"/>
      <c r="K28" s="8"/>
    </row>
    <row r="29" spans="1:11" x14ac:dyDescent="0.2">
      <c r="A29" s="50" t="str">
        <f>IF(ISNUMBER(H29)=FALSE,"",20)</f>
        <v/>
      </c>
      <c r="B29" s="51" t="str">
        <f>IF(ISTEXT('[2]Pojedinačni plasman'!B25)=TRUE,'[2]Pojedinačni plasman'!B25,"")</f>
        <v/>
      </c>
      <c r="C29" s="52" t="str">
        <f>IF(ISTEXT('[2]Pojedinačni plasman'!C25)=TRUE,'[2]Pojedinačni plasman'!C25,"")</f>
        <v/>
      </c>
      <c r="D29" s="53" t="str">
        <f>IF(ISNUMBER('[2]Pojedinačni plasman'!E25)=TRUE,'[2]Pojedinačni plasman'!E25,"")</f>
        <v/>
      </c>
      <c r="E29" s="54" t="str">
        <f>IF(ISTEXT('[2]Pojedinačni plasman'!F25)=TRUE,'[2]Pojedinačni plasman'!F25,"")</f>
        <v/>
      </c>
      <c r="F29" s="55" t="str">
        <f>IF(ISNUMBER('[2]Pojedinačni plasman'!D25)=TRUE,'[2]Pojedinačni plasman'!D25,"")</f>
        <v/>
      </c>
      <c r="G29" s="323" t="str">
        <f>IF(ISNUMBER('[2]Pojedinačni plasman'!G25)=TRUE,'[2]Pojedinačni plasman'!G25,"")</f>
        <v/>
      </c>
      <c r="H29" s="56" t="str">
        <f>IF(ISNUMBER('[2]Pojedinačni plasman'!H25)=TRUE,'[2]Pojedinačni plasman'!H25,"")</f>
        <v/>
      </c>
      <c r="I29" s="20"/>
      <c r="J29" s="49"/>
      <c r="K29" s="8"/>
    </row>
    <row r="30" spans="1:11" x14ac:dyDescent="0.2">
      <c r="A30" s="50" t="str">
        <f>IF(ISNUMBER(H30)=FALSE,"",21)</f>
        <v/>
      </c>
      <c r="B30" s="51" t="str">
        <f>IF(ISTEXT('[2]Pojedinačni plasman'!B26)=TRUE,'[2]Pojedinačni plasman'!B26,"")</f>
        <v/>
      </c>
      <c r="C30" s="52" t="str">
        <f>IF(ISTEXT('[2]Pojedinačni plasman'!C26)=TRUE,'[2]Pojedinačni plasman'!C26,"")</f>
        <v/>
      </c>
      <c r="D30" s="53" t="str">
        <f>IF(ISNUMBER('[2]Pojedinačni plasman'!E26)=TRUE,'[2]Pojedinačni plasman'!E26,"")</f>
        <v/>
      </c>
      <c r="E30" s="54" t="str">
        <f>IF(ISTEXT('[2]Pojedinačni plasman'!F26)=TRUE,'[2]Pojedinačni plasman'!F26,"")</f>
        <v/>
      </c>
      <c r="F30" s="55" t="str">
        <f>IF(ISNUMBER('[2]Pojedinačni plasman'!D26)=TRUE,'[2]Pojedinačni plasman'!D26,"")</f>
        <v/>
      </c>
      <c r="G30" s="323" t="str">
        <f>IF(ISNUMBER('[2]Pojedinačni plasman'!G26)=TRUE,'[2]Pojedinačni plasman'!G26,"")</f>
        <v/>
      </c>
      <c r="H30" s="56" t="str">
        <f>IF(ISNUMBER('[2]Pojedinačni plasman'!H26)=TRUE,'[2]Pojedinačni plasman'!H26,"")</f>
        <v/>
      </c>
      <c r="I30" s="20"/>
      <c r="J30" s="49"/>
      <c r="K30" s="8"/>
    </row>
    <row r="31" spans="1:11" x14ac:dyDescent="0.2">
      <c r="A31" s="50" t="str">
        <f>IF(ISNUMBER(H31)=FALSE,"",22)</f>
        <v/>
      </c>
      <c r="B31" s="51" t="str">
        <f>IF(ISTEXT('[2]Pojedinačni plasman'!B27)=TRUE,'[2]Pojedinačni plasman'!B27,"")</f>
        <v/>
      </c>
      <c r="C31" s="52" t="str">
        <f>IF(ISTEXT('[2]Pojedinačni plasman'!C27)=TRUE,'[2]Pojedinačni plasman'!C27,"")</f>
        <v/>
      </c>
      <c r="D31" s="53" t="str">
        <f>IF(ISNUMBER('[2]Pojedinačni plasman'!E27)=TRUE,'[2]Pojedinačni plasman'!E27,"")</f>
        <v/>
      </c>
      <c r="E31" s="54" t="str">
        <f>IF(ISTEXT('[2]Pojedinačni plasman'!F27)=TRUE,'[2]Pojedinačni plasman'!F27,"")</f>
        <v/>
      </c>
      <c r="F31" s="55" t="str">
        <f>IF(ISNUMBER('[2]Pojedinačni plasman'!D27)=TRUE,'[2]Pojedinačni plasman'!D27,"")</f>
        <v/>
      </c>
      <c r="G31" s="323" t="str">
        <f>IF(ISNUMBER('[2]Pojedinačni plasman'!G27)=TRUE,'[2]Pojedinačni plasman'!G27,"")</f>
        <v/>
      </c>
      <c r="H31" s="56" t="str">
        <f>IF(ISNUMBER('[2]Pojedinačni plasman'!H27)=TRUE,'[2]Pojedinačni plasman'!H27,"")</f>
        <v/>
      </c>
      <c r="I31" s="20"/>
      <c r="J31" s="49"/>
      <c r="K31" s="8"/>
    </row>
    <row r="32" spans="1:11" x14ac:dyDescent="0.2">
      <c r="A32" s="50" t="str">
        <f>IF(ISNUMBER(H32)=FALSE,"",23)</f>
        <v/>
      </c>
      <c r="B32" s="51" t="str">
        <f>IF(ISTEXT('[2]Pojedinačni plasman'!B28)=TRUE,'[2]Pojedinačni plasman'!B28,"")</f>
        <v/>
      </c>
      <c r="C32" s="52" t="str">
        <f>IF(ISTEXT('[2]Pojedinačni plasman'!C28)=TRUE,'[2]Pojedinačni plasman'!C28,"")</f>
        <v/>
      </c>
      <c r="D32" s="53" t="str">
        <f>IF(ISNUMBER('[2]Pojedinačni plasman'!E28)=TRUE,'[2]Pojedinačni plasman'!E28,"")</f>
        <v/>
      </c>
      <c r="E32" s="54" t="str">
        <f>IF(ISTEXT('[2]Pojedinačni plasman'!F28)=TRUE,'[2]Pojedinačni plasman'!F28,"")</f>
        <v/>
      </c>
      <c r="F32" s="55" t="str">
        <f>IF(ISNUMBER('[2]Pojedinačni plasman'!D28)=TRUE,'[2]Pojedinačni plasman'!D28,"")</f>
        <v/>
      </c>
      <c r="G32" s="323" t="str">
        <f>IF(ISNUMBER('[2]Pojedinačni plasman'!G28)=TRUE,'[2]Pojedinačni plasman'!G28,"")</f>
        <v/>
      </c>
      <c r="H32" s="56" t="str">
        <f>IF(ISNUMBER('[2]Pojedinačni plasman'!H28)=TRUE,'[2]Pojedinačni plasman'!H28,"")</f>
        <v/>
      </c>
      <c r="I32" s="20"/>
      <c r="J32" s="49"/>
      <c r="K32" s="8"/>
    </row>
    <row r="33" spans="1:11" x14ac:dyDescent="0.2">
      <c r="A33" s="50" t="str">
        <f>IF(ISNUMBER(H33)=FALSE,"",24)</f>
        <v/>
      </c>
      <c r="B33" s="51" t="str">
        <f>IF(ISTEXT('[2]Pojedinačni plasman'!B29)=TRUE,'[2]Pojedinačni plasman'!B29,"")</f>
        <v/>
      </c>
      <c r="C33" s="52" t="str">
        <f>IF(ISTEXT('[2]Pojedinačni plasman'!C29)=TRUE,'[2]Pojedinačni plasman'!C29,"")</f>
        <v/>
      </c>
      <c r="D33" s="53" t="str">
        <f>IF(ISNUMBER('[2]Pojedinačni plasman'!E29)=TRUE,'[2]Pojedinačni plasman'!E29,"")</f>
        <v/>
      </c>
      <c r="E33" s="54" t="str">
        <f>IF(ISTEXT('[2]Pojedinačni plasman'!F29)=TRUE,'[2]Pojedinačni plasman'!F29,"")</f>
        <v/>
      </c>
      <c r="F33" s="55" t="str">
        <f>IF(ISNUMBER('[2]Pojedinačni plasman'!D29)=TRUE,'[2]Pojedinačni plasman'!D29,"")</f>
        <v/>
      </c>
      <c r="G33" s="323" t="str">
        <f>IF(ISNUMBER('[2]Pojedinačni plasman'!G29)=TRUE,'[2]Pojedinačni plasman'!G29,"")</f>
        <v/>
      </c>
      <c r="H33" s="56" t="str">
        <f>IF(ISNUMBER('[2]Pojedinačni plasman'!H29)=TRUE,'[2]Pojedinačni plasman'!H29,"")</f>
        <v/>
      </c>
      <c r="I33" s="20"/>
      <c r="J33" s="49"/>
      <c r="K33" s="8"/>
    </row>
    <row r="34" spans="1:11" x14ac:dyDescent="0.2">
      <c r="A34" s="50" t="str">
        <f>IF(ISNUMBER(H34)=FALSE,"",25)</f>
        <v/>
      </c>
      <c r="B34" s="51" t="str">
        <f>IF(ISTEXT('[2]Pojedinačni plasman'!B30)=TRUE,'[2]Pojedinačni plasman'!B30,"")</f>
        <v/>
      </c>
      <c r="C34" s="52" t="str">
        <f>IF(ISTEXT('[2]Pojedinačni plasman'!C30)=TRUE,'[2]Pojedinačni plasman'!C30,"")</f>
        <v/>
      </c>
      <c r="D34" s="53" t="str">
        <f>IF(ISNUMBER('[2]Pojedinačni plasman'!E30)=TRUE,'[2]Pojedinačni plasman'!E30,"")</f>
        <v/>
      </c>
      <c r="E34" s="54" t="str">
        <f>IF(ISTEXT('[2]Pojedinačni plasman'!F30)=TRUE,'[2]Pojedinačni plasman'!F30,"")</f>
        <v/>
      </c>
      <c r="F34" s="55" t="str">
        <f>IF(ISNUMBER('[2]Pojedinačni plasman'!D30)=TRUE,'[2]Pojedinačni plasman'!D30,"")</f>
        <v/>
      </c>
      <c r="G34" s="323" t="str">
        <f>IF(ISNUMBER('[2]Pojedinačni plasman'!G30)=TRUE,'[2]Pojedinačni plasman'!G30,"")</f>
        <v/>
      </c>
      <c r="H34" s="56" t="str">
        <f>IF(ISNUMBER('[2]Pojedinačni plasman'!H30)=TRUE,'[2]Pojedinačni plasman'!H30,"")</f>
        <v/>
      </c>
      <c r="I34" s="20"/>
      <c r="J34" s="49"/>
      <c r="K34" s="8"/>
    </row>
    <row r="35" spans="1:11" x14ac:dyDescent="0.2">
      <c r="A35" s="50" t="str">
        <f>IF(ISNUMBER(H35)=FALSE,"",26)</f>
        <v/>
      </c>
      <c r="B35" s="51" t="str">
        <f>IF(ISTEXT('[2]Pojedinačni plasman'!B31)=TRUE,'[2]Pojedinačni plasman'!B31,"")</f>
        <v/>
      </c>
      <c r="C35" s="52" t="str">
        <f>IF(ISTEXT('[2]Pojedinačni plasman'!C31)=TRUE,'[2]Pojedinačni plasman'!C31,"")</f>
        <v/>
      </c>
      <c r="D35" s="53" t="str">
        <f>IF(ISNUMBER('[2]Pojedinačni plasman'!E31)=TRUE,'[2]Pojedinačni plasman'!E31,"")</f>
        <v/>
      </c>
      <c r="E35" s="54" t="str">
        <f>IF(ISTEXT('[2]Pojedinačni plasman'!F31)=TRUE,'[2]Pojedinačni plasman'!F31,"")</f>
        <v/>
      </c>
      <c r="F35" s="55" t="str">
        <f>IF(ISNUMBER('[2]Pojedinačni plasman'!D31)=TRUE,'[2]Pojedinačni plasman'!D31,"")</f>
        <v/>
      </c>
      <c r="G35" s="323" t="str">
        <f>IF(ISNUMBER('[2]Pojedinačni plasman'!G31)=TRUE,'[2]Pojedinačni plasman'!G31,"")</f>
        <v/>
      </c>
      <c r="H35" s="56" t="str">
        <f>IF(ISNUMBER('[2]Pojedinačni plasman'!H31)=TRUE,'[2]Pojedinačni plasman'!H31,"")</f>
        <v/>
      </c>
      <c r="I35" s="20"/>
      <c r="J35" s="49"/>
      <c r="K35" s="8"/>
    </row>
    <row r="36" spans="1:11" x14ac:dyDescent="0.2">
      <c r="A36" s="50" t="str">
        <f>IF(ISNUMBER(H36)=FALSE,"",27)</f>
        <v/>
      </c>
      <c r="B36" s="51" t="str">
        <f>IF(ISTEXT('[2]Pojedinačni plasman'!B32)=TRUE,'[2]Pojedinačni plasman'!B32,"")</f>
        <v/>
      </c>
      <c r="C36" s="52" t="str">
        <f>IF(ISTEXT('[2]Pojedinačni plasman'!C32)=TRUE,'[2]Pojedinačni plasman'!C32,"")</f>
        <v/>
      </c>
      <c r="D36" s="53" t="str">
        <f>IF(ISNUMBER('[2]Pojedinačni plasman'!E32)=TRUE,'[2]Pojedinačni plasman'!E32,"")</f>
        <v/>
      </c>
      <c r="E36" s="54" t="str">
        <f>IF(ISTEXT('[2]Pojedinačni plasman'!F32)=TRUE,'[2]Pojedinačni plasman'!F32,"")</f>
        <v/>
      </c>
      <c r="F36" s="55" t="str">
        <f>IF(ISNUMBER('[2]Pojedinačni plasman'!D32)=TRUE,'[2]Pojedinačni plasman'!D32,"")</f>
        <v/>
      </c>
      <c r="G36" s="323" t="str">
        <f>IF(ISNUMBER('[2]Pojedinačni plasman'!G32)=TRUE,'[2]Pojedinačni plasman'!G32,"")</f>
        <v/>
      </c>
      <c r="H36" s="56" t="str">
        <f>IF(ISNUMBER('[2]Pojedinačni plasman'!H32)=TRUE,'[2]Pojedinačni plasman'!H32,"")</f>
        <v/>
      </c>
      <c r="I36" s="20"/>
      <c r="J36" s="49"/>
      <c r="K36" s="8"/>
    </row>
    <row r="37" spans="1:11" x14ac:dyDescent="0.2">
      <c r="A37" s="50" t="str">
        <f>IF(ISNUMBER(H37)=FALSE,"",28)</f>
        <v/>
      </c>
      <c r="B37" s="51" t="str">
        <f>IF(ISTEXT('[2]Pojedinačni plasman'!B33)=TRUE,'[2]Pojedinačni plasman'!B33,"")</f>
        <v/>
      </c>
      <c r="C37" s="52" t="str">
        <f>IF(ISTEXT('[2]Pojedinačni plasman'!C33)=TRUE,'[2]Pojedinačni plasman'!C33,"")</f>
        <v/>
      </c>
      <c r="D37" s="53" t="str">
        <f>IF(ISNUMBER('[2]Pojedinačni plasman'!E33)=TRUE,'[2]Pojedinačni plasman'!E33,"")</f>
        <v/>
      </c>
      <c r="E37" s="54" t="str">
        <f>IF(ISTEXT('[2]Pojedinačni plasman'!F33)=TRUE,'[2]Pojedinačni plasman'!F33,"")</f>
        <v/>
      </c>
      <c r="F37" s="55" t="str">
        <f>IF(ISNUMBER('[2]Pojedinačni plasman'!D33)=TRUE,'[2]Pojedinačni plasman'!D33,"")</f>
        <v/>
      </c>
      <c r="G37" s="323" t="str">
        <f>IF(ISNUMBER('[2]Pojedinačni plasman'!G33)=TRUE,'[2]Pojedinačni plasman'!G33,"")</f>
        <v/>
      </c>
      <c r="H37" s="56" t="str">
        <f>IF(ISNUMBER('[2]Pojedinačni plasman'!H33)=TRUE,'[2]Pojedinačni plasman'!H33,"")</f>
        <v/>
      </c>
      <c r="I37" s="20"/>
      <c r="J37" s="49"/>
      <c r="K37" s="8"/>
    </row>
    <row r="38" spans="1:11" x14ac:dyDescent="0.2">
      <c r="A38" s="50" t="str">
        <f>IF(ISNUMBER(H38)=FALSE,"",29)</f>
        <v/>
      </c>
      <c r="B38" s="51" t="str">
        <f>IF(ISTEXT('[2]Pojedinačni plasman'!B34)=TRUE,'[2]Pojedinačni plasman'!B34,"")</f>
        <v/>
      </c>
      <c r="C38" s="52" t="str">
        <f>IF(ISTEXT('[2]Pojedinačni plasman'!C34)=TRUE,'[2]Pojedinačni plasman'!C34,"")</f>
        <v/>
      </c>
      <c r="D38" s="53" t="str">
        <f>IF(ISNUMBER('[2]Pojedinačni plasman'!E34)=TRUE,'[2]Pojedinačni plasman'!E34,"")</f>
        <v/>
      </c>
      <c r="E38" s="54" t="str">
        <f>IF(ISTEXT('[2]Pojedinačni plasman'!F34)=TRUE,'[2]Pojedinačni plasman'!F34,"")</f>
        <v/>
      </c>
      <c r="F38" s="55" t="str">
        <f>IF(ISNUMBER('[2]Pojedinačni plasman'!D34)=TRUE,'[2]Pojedinačni plasman'!D34,"")</f>
        <v/>
      </c>
      <c r="G38" s="323" t="str">
        <f>IF(ISNUMBER('[2]Pojedinačni plasman'!G34)=TRUE,'[2]Pojedinačni plasman'!G34,"")</f>
        <v/>
      </c>
      <c r="H38" s="56" t="str">
        <f>IF(ISNUMBER('[2]Pojedinačni plasman'!H34)=TRUE,'[2]Pojedinačni plasman'!H34,"")</f>
        <v/>
      </c>
      <c r="I38" s="20"/>
      <c r="J38" s="49"/>
      <c r="K38" s="8"/>
    </row>
    <row r="39" spans="1:11" x14ac:dyDescent="0.2">
      <c r="A39" s="50" t="str">
        <f>IF(ISNUMBER(H39)=FALSE,"",30)</f>
        <v/>
      </c>
      <c r="B39" s="51" t="str">
        <f>IF(ISTEXT('[2]Pojedinačni plasman'!B35)=TRUE,'[2]Pojedinačni plasman'!B35,"")</f>
        <v/>
      </c>
      <c r="C39" s="52" t="str">
        <f>IF(ISTEXT('[2]Pojedinačni plasman'!C35)=TRUE,'[2]Pojedinačni plasman'!C35,"")</f>
        <v/>
      </c>
      <c r="D39" s="53" t="str">
        <f>IF(ISNUMBER('[2]Pojedinačni plasman'!E35)=TRUE,'[2]Pojedinačni plasman'!E35,"")</f>
        <v/>
      </c>
      <c r="E39" s="54" t="str">
        <f>IF(ISTEXT('[2]Pojedinačni plasman'!F35)=TRUE,'[2]Pojedinačni plasman'!F35,"")</f>
        <v/>
      </c>
      <c r="F39" s="55" t="str">
        <f>IF(ISNUMBER('[2]Pojedinačni plasman'!D35)=TRUE,'[2]Pojedinačni plasman'!D35,"")</f>
        <v/>
      </c>
      <c r="G39" s="323" t="str">
        <f>IF(ISNUMBER('[2]Pojedinačni plasman'!G35)=TRUE,'[2]Pojedinačni plasman'!G35,"")</f>
        <v/>
      </c>
      <c r="H39" s="56" t="str">
        <f>IF(ISNUMBER('[2]Pojedinačni plasman'!H35)=TRUE,'[2]Pojedinačni plasman'!H35,"")</f>
        <v/>
      </c>
      <c r="I39" s="20"/>
      <c r="J39" s="49"/>
      <c r="K39" s="8"/>
    </row>
    <row r="40" spans="1:11" x14ac:dyDescent="0.2">
      <c r="A40" s="50" t="str">
        <f>IF(ISNUMBER(H40)=FALSE,"",31)</f>
        <v/>
      </c>
      <c r="B40" s="51" t="str">
        <f>IF(ISTEXT('[2]Pojedinačni plasman'!B36)=TRUE,'[2]Pojedinačni plasman'!B36,"")</f>
        <v/>
      </c>
      <c r="C40" s="52" t="str">
        <f>IF(ISTEXT('[2]Pojedinačni plasman'!C36)=TRUE,'[2]Pojedinačni plasman'!C36,"")</f>
        <v/>
      </c>
      <c r="D40" s="53" t="str">
        <f>IF(ISNUMBER('[2]Pojedinačni plasman'!E36)=TRUE,'[2]Pojedinačni plasman'!E36,"")</f>
        <v/>
      </c>
      <c r="E40" s="54" t="str">
        <f>IF(ISTEXT('[2]Pojedinačni plasman'!F36)=TRUE,'[2]Pojedinačni plasman'!F36,"")</f>
        <v/>
      </c>
      <c r="F40" s="55" t="str">
        <f>IF(ISNUMBER('[2]Pojedinačni plasman'!D36)=TRUE,'[2]Pojedinačni plasman'!D36,"")</f>
        <v/>
      </c>
      <c r="G40" s="323" t="str">
        <f>IF(ISNUMBER('[2]Pojedinačni plasman'!G36)=TRUE,'[2]Pojedinačni plasman'!G36,"")</f>
        <v/>
      </c>
      <c r="H40" s="56" t="str">
        <f>IF(ISNUMBER('[2]Pojedinačni plasman'!H36)=TRUE,'[2]Pojedinačni plasman'!H36,"")</f>
        <v/>
      </c>
      <c r="I40" s="20"/>
      <c r="J40" s="49"/>
      <c r="K40" s="8"/>
    </row>
    <row r="41" spans="1:11" x14ac:dyDescent="0.2">
      <c r="A41" s="50" t="str">
        <f>IF(ISNUMBER(H41)=FALSE,"",32)</f>
        <v/>
      </c>
      <c r="B41" s="51" t="str">
        <f>IF(ISTEXT('[2]Pojedinačni plasman'!B37)=TRUE,'[2]Pojedinačni plasman'!B37,"")</f>
        <v/>
      </c>
      <c r="C41" s="52" t="str">
        <f>IF(ISTEXT('[2]Pojedinačni plasman'!C37)=TRUE,'[2]Pojedinačni plasman'!C37,"")</f>
        <v/>
      </c>
      <c r="D41" s="53" t="str">
        <f>IF(ISNUMBER('[2]Pojedinačni plasman'!E37)=TRUE,'[2]Pojedinačni plasman'!E37,"")</f>
        <v/>
      </c>
      <c r="E41" s="54" t="str">
        <f>IF(ISTEXT('[2]Pojedinačni plasman'!F37)=TRUE,'[2]Pojedinačni plasman'!F37,"")</f>
        <v/>
      </c>
      <c r="F41" s="55" t="str">
        <f>IF(ISNUMBER('[2]Pojedinačni plasman'!D37)=TRUE,'[2]Pojedinačni plasman'!D37,"")</f>
        <v/>
      </c>
      <c r="G41" s="323" t="str">
        <f>IF(ISNUMBER('[2]Pojedinačni plasman'!G37)=TRUE,'[2]Pojedinačni plasman'!G37,"")</f>
        <v/>
      </c>
      <c r="H41" s="56" t="str">
        <f>IF(ISNUMBER('[2]Pojedinačni plasman'!H37)=TRUE,'[2]Pojedinačni plasman'!H37,"")</f>
        <v/>
      </c>
      <c r="I41" s="20"/>
      <c r="J41" s="49"/>
      <c r="K41" s="8"/>
    </row>
    <row r="42" spans="1:11" x14ac:dyDescent="0.2">
      <c r="A42" s="50" t="str">
        <f>IF(ISNUMBER(H42)=FALSE,"",33)</f>
        <v/>
      </c>
      <c r="B42" s="51" t="str">
        <f>IF(ISTEXT('[2]Pojedinačni plasman'!B38)=TRUE,'[2]Pojedinačni plasman'!B38,"")</f>
        <v/>
      </c>
      <c r="C42" s="52" t="str">
        <f>IF(ISTEXT('[2]Pojedinačni plasman'!C38)=TRUE,'[2]Pojedinačni plasman'!C38,"")</f>
        <v/>
      </c>
      <c r="D42" s="53" t="str">
        <f>IF(ISNUMBER('[2]Pojedinačni plasman'!E38)=TRUE,'[2]Pojedinačni plasman'!E38,"")</f>
        <v/>
      </c>
      <c r="E42" s="54" t="str">
        <f>IF(ISTEXT('[2]Pojedinačni plasman'!F38)=TRUE,'[2]Pojedinačni plasman'!F38,"")</f>
        <v/>
      </c>
      <c r="F42" s="55" t="str">
        <f>IF(ISNUMBER('[2]Pojedinačni plasman'!D38)=TRUE,'[2]Pojedinačni plasman'!D38,"")</f>
        <v/>
      </c>
      <c r="G42" s="323" t="str">
        <f>IF(ISNUMBER('[2]Pojedinačni plasman'!G38)=TRUE,'[2]Pojedinačni plasman'!G38,"")</f>
        <v/>
      </c>
      <c r="H42" s="56" t="str">
        <f>IF(ISNUMBER('[2]Pojedinačni plasman'!H38)=TRUE,'[2]Pojedinačni plasman'!H38,"")</f>
        <v/>
      </c>
      <c r="I42" s="20"/>
      <c r="J42" s="49"/>
      <c r="K42" s="8"/>
    </row>
    <row r="43" spans="1:11" x14ac:dyDescent="0.2">
      <c r="A43" s="50" t="str">
        <f>IF(ISNUMBER(H43)=FALSE,"",34)</f>
        <v/>
      </c>
      <c r="B43" s="51" t="str">
        <f>IF(ISTEXT('[2]Pojedinačni plasman'!B39)=TRUE,'[2]Pojedinačni plasman'!B39,"")</f>
        <v/>
      </c>
      <c r="C43" s="52" t="str">
        <f>IF(ISTEXT('[2]Pojedinačni plasman'!C39)=TRUE,'[2]Pojedinačni plasman'!C39,"")</f>
        <v/>
      </c>
      <c r="D43" s="53" t="str">
        <f>IF(ISNUMBER('[2]Pojedinačni plasman'!E39)=TRUE,'[2]Pojedinačni plasman'!E39,"")</f>
        <v/>
      </c>
      <c r="E43" s="54" t="str">
        <f>IF(ISTEXT('[2]Pojedinačni plasman'!F39)=TRUE,'[2]Pojedinačni plasman'!F39,"")</f>
        <v/>
      </c>
      <c r="F43" s="55" t="str">
        <f>IF(ISNUMBER('[2]Pojedinačni plasman'!D39)=TRUE,'[2]Pojedinačni plasman'!D39,"")</f>
        <v/>
      </c>
      <c r="G43" s="323" t="str">
        <f>IF(ISNUMBER('[2]Pojedinačni plasman'!G39)=TRUE,'[2]Pojedinačni plasman'!G39,"")</f>
        <v/>
      </c>
      <c r="H43" s="56" t="str">
        <f>IF(ISNUMBER('[2]Pojedinačni plasman'!H39)=TRUE,'[2]Pojedinačni plasman'!H39,"")</f>
        <v/>
      </c>
      <c r="I43" s="20"/>
      <c r="J43" s="49"/>
      <c r="K43" s="8"/>
    </row>
    <row r="44" spans="1:11" x14ac:dyDescent="0.2">
      <c r="A44" s="50" t="str">
        <f>IF(ISNUMBER(H44)=FALSE,"",35)</f>
        <v/>
      </c>
      <c r="B44" s="51" t="str">
        <f>IF(ISTEXT('[2]Pojedinačni plasman'!B40)=TRUE,'[2]Pojedinačni plasman'!B40,"")</f>
        <v/>
      </c>
      <c r="C44" s="52" t="str">
        <f>IF(ISTEXT('[2]Pojedinačni plasman'!C40)=TRUE,'[2]Pojedinačni plasman'!C40,"")</f>
        <v/>
      </c>
      <c r="D44" s="53" t="str">
        <f>IF(ISNUMBER('[2]Pojedinačni plasman'!E40)=TRUE,'[2]Pojedinačni plasman'!E40,"")</f>
        <v/>
      </c>
      <c r="E44" s="54" t="str">
        <f>IF(ISTEXT('[2]Pojedinačni plasman'!F40)=TRUE,'[2]Pojedinačni plasman'!F40,"")</f>
        <v/>
      </c>
      <c r="F44" s="55" t="str">
        <f>IF(ISNUMBER('[2]Pojedinačni plasman'!D40)=TRUE,'[2]Pojedinačni plasman'!D40,"")</f>
        <v/>
      </c>
      <c r="G44" s="323" t="str">
        <f>IF(ISNUMBER('[2]Pojedinačni plasman'!G40)=TRUE,'[2]Pojedinačni plasman'!G40,"")</f>
        <v/>
      </c>
      <c r="H44" s="56" t="str">
        <f>IF(ISNUMBER('[2]Pojedinačni plasman'!H40)=TRUE,'[2]Pojedinačni plasman'!H40,"")</f>
        <v/>
      </c>
      <c r="I44" s="20"/>
      <c r="J44" s="49"/>
      <c r="K44" s="8"/>
    </row>
    <row r="45" spans="1:11" x14ac:dyDescent="0.2">
      <c r="A45" s="50" t="str">
        <f>IF(ISNUMBER(H45)=FALSE,"",36)</f>
        <v/>
      </c>
      <c r="B45" s="51" t="str">
        <f>IF(ISTEXT('[2]Pojedinačni plasman'!B41)=TRUE,'[2]Pojedinačni plasman'!B41,"")</f>
        <v/>
      </c>
      <c r="C45" s="52" t="str">
        <f>IF(ISTEXT('[2]Pojedinačni plasman'!C41)=TRUE,'[2]Pojedinačni plasman'!C41,"")</f>
        <v/>
      </c>
      <c r="D45" s="53" t="str">
        <f>IF(ISNUMBER('[2]Pojedinačni plasman'!E41)=TRUE,'[2]Pojedinačni plasman'!E41,"")</f>
        <v/>
      </c>
      <c r="E45" s="54" t="str">
        <f>IF(ISTEXT('[2]Pojedinačni plasman'!F41)=TRUE,'[2]Pojedinačni plasman'!F41,"")</f>
        <v/>
      </c>
      <c r="F45" s="55" t="str">
        <f>IF(ISNUMBER('[2]Pojedinačni plasman'!D41)=TRUE,'[2]Pojedinačni plasman'!D41,"")</f>
        <v/>
      </c>
      <c r="G45" s="323" t="str">
        <f>IF(ISNUMBER('[2]Pojedinačni plasman'!G41)=TRUE,'[2]Pojedinačni plasman'!G41,"")</f>
        <v/>
      </c>
      <c r="H45" s="56" t="str">
        <f>IF(ISNUMBER('[2]Pojedinačni plasman'!H41)=TRUE,'[2]Pojedinačni plasman'!H41,"")</f>
        <v/>
      </c>
      <c r="I45" s="20"/>
      <c r="J45" s="49"/>
      <c r="K45" s="8"/>
    </row>
    <row r="46" spans="1:11" x14ac:dyDescent="0.2">
      <c r="A46" s="50" t="str">
        <f>IF(ISNUMBER(H46)=FALSE,"",37)</f>
        <v/>
      </c>
      <c r="B46" s="51" t="str">
        <f>IF(ISTEXT('[2]Pojedinačni plasman'!B42)=TRUE,'[2]Pojedinačni plasman'!B42,"")</f>
        <v/>
      </c>
      <c r="C46" s="52" t="str">
        <f>IF(ISTEXT('[2]Pojedinačni plasman'!C42)=TRUE,'[2]Pojedinačni plasman'!C42,"")</f>
        <v/>
      </c>
      <c r="D46" s="53" t="str">
        <f>IF(ISNUMBER('[2]Pojedinačni plasman'!E42)=TRUE,'[2]Pojedinačni plasman'!E42,"")</f>
        <v/>
      </c>
      <c r="E46" s="54" t="str">
        <f>IF(ISTEXT('[2]Pojedinačni plasman'!F42)=TRUE,'[2]Pojedinačni plasman'!F42,"")</f>
        <v/>
      </c>
      <c r="F46" s="55" t="str">
        <f>IF(ISNUMBER('[2]Pojedinačni plasman'!D42)=TRUE,'[2]Pojedinačni plasman'!D42,"")</f>
        <v/>
      </c>
      <c r="G46" s="323" t="str">
        <f>IF(ISNUMBER('[2]Pojedinačni plasman'!G42)=TRUE,'[2]Pojedinačni plasman'!G42,"")</f>
        <v/>
      </c>
      <c r="H46" s="56" t="str">
        <f>IF(ISNUMBER('[2]Pojedinačni plasman'!H42)=TRUE,'[2]Pojedinačni plasman'!H42,"")</f>
        <v/>
      </c>
      <c r="I46" s="20"/>
      <c r="J46" s="49"/>
      <c r="K46" s="8"/>
    </row>
    <row r="47" spans="1:11" x14ac:dyDescent="0.2">
      <c r="A47" s="50" t="str">
        <f>IF(ISNUMBER(H47)=FALSE,"",38)</f>
        <v/>
      </c>
      <c r="B47" s="51" t="str">
        <f>IF(ISTEXT('[2]Pojedinačni plasman'!B43)=TRUE,'[2]Pojedinačni plasman'!B43,"")</f>
        <v/>
      </c>
      <c r="C47" s="52" t="str">
        <f>IF(ISTEXT('[2]Pojedinačni plasman'!C43)=TRUE,'[2]Pojedinačni plasman'!C43,"")</f>
        <v/>
      </c>
      <c r="D47" s="53" t="str">
        <f>IF(ISNUMBER('[2]Pojedinačni plasman'!E43)=TRUE,'[2]Pojedinačni plasman'!E43,"")</f>
        <v/>
      </c>
      <c r="E47" s="54" t="str">
        <f>IF(ISTEXT('[2]Pojedinačni plasman'!F43)=TRUE,'[2]Pojedinačni plasman'!F43,"")</f>
        <v/>
      </c>
      <c r="F47" s="55" t="str">
        <f>IF(ISNUMBER('[2]Pojedinačni plasman'!D43)=TRUE,'[2]Pojedinačni plasman'!D43,"")</f>
        <v/>
      </c>
      <c r="G47" s="323" t="str">
        <f>IF(ISNUMBER('[2]Pojedinačni plasman'!G43)=TRUE,'[2]Pojedinačni plasman'!G43,"")</f>
        <v/>
      </c>
      <c r="H47" s="56" t="str">
        <f>IF(ISNUMBER('[2]Pojedinačni plasman'!H43)=TRUE,'[2]Pojedinačni plasman'!H43,"")</f>
        <v/>
      </c>
      <c r="I47" s="20"/>
      <c r="J47" s="49"/>
      <c r="K47" s="8"/>
    </row>
    <row r="48" spans="1:11" x14ac:dyDescent="0.2">
      <c r="A48" s="50" t="str">
        <f>IF(ISNUMBER(H48)=FALSE,"",39)</f>
        <v/>
      </c>
      <c r="B48" s="51" t="str">
        <f>IF(ISTEXT('[2]Pojedinačni plasman'!B44)=TRUE,'[2]Pojedinačni plasman'!B44,"")</f>
        <v/>
      </c>
      <c r="C48" s="52" t="str">
        <f>IF(ISTEXT('[2]Pojedinačni plasman'!C44)=TRUE,'[2]Pojedinačni plasman'!C44,"")</f>
        <v/>
      </c>
      <c r="D48" s="53" t="str">
        <f>IF(ISNUMBER('[2]Pojedinačni plasman'!E44)=TRUE,'[2]Pojedinačni plasman'!E44,"")</f>
        <v/>
      </c>
      <c r="E48" s="54" t="str">
        <f>IF(ISTEXT('[2]Pojedinačni plasman'!F44)=TRUE,'[2]Pojedinačni plasman'!F44,"")</f>
        <v/>
      </c>
      <c r="F48" s="55" t="str">
        <f>IF(ISNUMBER('[2]Pojedinačni plasman'!D44)=TRUE,'[2]Pojedinačni plasman'!D44,"")</f>
        <v/>
      </c>
      <c r="G48" s="323" t="str">
        <f>IF(ISNUMBER('[2]Pojedinačni plasman'!G44)=TRUE,'[2]Pojedinačni plasman'!G44,"")</f>
        <v/>
      </c>
      <c r="H48" s="56" t="str">
        <f>IF(ISNUMBER('[2]Pojedinačni plasman'!H44)=TRUE,'[2]Pojedinačni plasman'!H44,"")</f>
        <v/>
      </c>
      <c r="I48" s="20"/>
      <c r="J48" s="49"/>
      <c r="K48" s="8"/>
    </row>
    <row r="49" spans="1:11" x14ac:dyDescent="0.2">
      <c r="A49" s="50" t="str">
        <f>IF(ISNUMBER(H49)=FALSE,"",40)</f>
        <v/>
      </c>
      <c r="B49" s="51" t="str">
        <f>IF(ISTEXT('[2]Pojedinačni plasman'!B45)=TRUE,'[2]Pojedinačni plasman'!B45,"")</f>
        <v/>
      </c>
      <c r="C49" s="52" t="str">
        <f>IF(ISTEXT('[2]Pojedinačni plasman'!C45)=TRUE,'[2]Pojedinačni plasman'!C45,"")</f>
        <v/>
      </c>
      <c r="D49" s="53" t="str">
        <f>IF(ISNUMBER('[2]Pojedinačni plasman'!E45)=TRUE,'[2]Pojedinačni plasman'!E45,"")</f>
        <v/>
      </c>
      <c r="E49" s="54" t="str">
        <f>IF(ISTEXT('[2]Pojedinačni plasman'!F45)=TRUE,'[2]Pojedinačni plasman'!F45,"")</f>
        <v/>
      </c>
      <c r="F49" s="55" t="str">
        <f>IF(ISNUMBER('[2]Pojedinačni plasman'!D45)=TRUE,'[2]Pojedinačni plasman'!D45,"")</f>
        <v/>
      </c>
      <c r="G49" s="323" t="str">
        <f>IF(ISNUMBER('[2]Pojedinačni plasman'!G45)=TRUE,'[2]Pojedinačni plasman'!G45,"")</f>
        <v/>
      </c>
      <c r="H49" s="56" t="str">
        <f>IF(ISNUMBER('[2]Pojedinačni plasman'!H45)=TRUE,'[2]Pojedinačni plasman'!H45,"")</f>
        <v/>
      </c>
      <c r="I49" s="20"/>
      <c r="J49" s="49"/>
      <c r="K49" s="8"/>
    </row>
    <row r="50" spans="1:11" x14ac:dyDescent="0.2">
      <c r="A50" s="50" t="str">
        <f>IF(ISNUMBER(H50)=FALSE,"",41)</f>
        <v/>
      </c>
      <c r="B50" s="51" t="str">
        <f>IF(ISTEXT('[2]Pojedinačni plasman'!B46)=TRUE,'[2]Pojedinačni plasman'!B46,"")</f>
        <v/>
      </c>
      <c r="C50" s="52" t="str">
        <f>IF(ISTEXT('[2]Pojedinačni plasman'!C46)=TRUE,'[2]Pojedinačni plasman'!C46,"")</f>
        <v/>
      </c>
      <c r="D50" s="53" t="str">
        <f>IF(ISNUMBER('[2]Pojedinačni plasman'!E46)=TRUE,'[2]Pojedinačni plasman'!E46,"")</f>
        <v/>
      </c>
      <c r="E50" s="54" t="str">
        <f>IF(ISTEXT('[2]Pojedinačni plasman'!F46)=TRUE,'[2]Pojedinačni plasman'!F46,"")</f>
        <v/>
      </c>
      <c r="F50" s="55" t="str">
        <f>IF(ISNUMBER('[2]Pojedinačni plasman'!D46)=TRUE,'[2]Pojedinačni plasman'!D46,"")</f>
        <v/>
      </c>
      <c r="G50" s="323" t="str">
        <f>IF(ISNUMBER('[2]Pojedinačni plasman'!G46)=TRUE,'[2]Pojedinačni plasman'!G46,"")</f>
        <v/>
      </c>
      <c r="H50" s="56" t="str">
        <f>IF(ISNUMBER('[2]Pojedinačni plasman'!H46)=TRUE,'[2]Pojedinačni plasman'!H46,"")</f>
        <v/>
      </c>
      <c r="I50" s="20"/>
      <c r="J50" s="49"/>
      <c r="K50" s="8"/>
    </row>
    <row r="51" spans="1:11" x14ac:dyDescent="0.2">
      <c r="A51" s="50" t="str">
        <f>IF(ISNUMBER(H51)=FALSE,"",42)</f>
        <v/>
      </c>
      <c r="B51" s="51" t="str">
        <f>IF(ISTEXT('[2]Pojedinačni plasman'!B47)=TRUE,'[2]Pojedinačni plasman'!B47,"")</f>
        <v/>
      </c>
      <c r="C51" s="52" t="str">
        <f>IF(ISTEXT('[2]Pojedinačni plasman'!C47)=TRUE,'[2]Pojedinačni plasman'!C47,"")</f>
        <v/>
      </c>
      <c r="D51" s="53" t="str">
        <f>IF(ISNUMBER('[2]Pojedinačni plasman'!E47)=TRUE,'[2]Pojedinačni plasman'!E47,"")</f>
        <v/>
      </c>
      <c r="E51" s="54" t="str">
        <f>IF(ISTEXT('[2]Pojedinačni plasman'!F47)=TRUE,'[2]Pojedinačni plasman'!F47,"")</f>
        <v/>
      </c>
      <c r="F51" s="55" t="str">
        <f>IF(ISNUMBER('[2]Pojedinačni plasman'!D47)=TRUE,'[2]Pojedinačni plasman'!D47,"")</f>
        <v/>
      </c>
      <c r="G51" s="323" t="str">
        <f>IF(ISNUMBER('[2]Pojedinačni plasman'!G47)=TRUE,'[2]Pojedinačni plasman'!G47,"")</f>
        <v/>
      </c>
      <c r="H51" s="56" t="str">
        <f>IF(ISNUMBER('[2]Pojedinačni plasman'!H47)=TRUE,'[2]Pojedinačni plasman'!H47,"")</f>
        <v/>
      </c>
      <c r="I51" s="20"/>
      <c r="J51" s="49"/>
      <c r="K51" s="8"/>
    </row>
    <row r="52" spans="1:11" x14ac:dyDescent="0.2">
      <c r="A52" s="50" t="str">
        <f>IF(ISNUMBER(H52)=FALSE,"",43)</f>
        <v/>
      </c>
      <c r="B52" s="51" t="str">
        <f>IF(ISTEXT('[2]Pojedinačni plasman'!B48)=TRUE,'[2]Pojedinačni plasman'!B48,"")</f>
        <v/>
      </c>
      <c r="C52" s="52" t="str">
        <f>IF(ISTEXT('[2]Pojedinačni plasman'!C48)=TRUE,'[2]Pojedinačni plasman'!C48,"")</f>
        <v/>
      </c>
      <c r="D52" s="53" t="str">
        <f>IF(ISNUMBER('[2]Pojedinačni plasman'!E48)=TRUE,'[2]Pojedinačni plasman'!E48,"")</f>
        <v/>
      </c>
      <c r="E52" s="54" t="str">
        <f>IF(ISTEXT('[2]Pojedinačni plasman'!F48)=TRUE,'[2]Pojedinačni plasman'!F48,"")</f>
        <v/>
      </c>
      <c r="F52" s="55" t="str">
        <f>IF(ISNUMBER('[2]Pojedinačni plasman'!D48)=TRUE,'[2]Pojedinačni plasman'!D48,"")</f>
        <v/>
      </c>
      <c r="G52" s="323" t="str">
        <f>IF(ISNUMBER('[2]Pojedinačni plasman'!G48)=TRUE,'[2]Pojedinačni plasman'!G48,"")</f>
        <v/>
      </c>
      <c r="H52" s="56" t="str">
        <f>IF(ISNUMBER('[2]Pojedinačni plasman'!H48)=TRUE,'[2]Pojedinačni plasman'!H48,"")</f>
        <v/>
      </c>
      <c r="I52" s="20"/>
      <c r="J52" s="49"/>
      <c r="K52" s="8"/>
    </row>
    <row r="53" spans="1:11" x14ac:dyDescent="0.2">
      <c r="A53" s="50" t="str">
        <f>IF(ISNUMBER(H53)=FALSE,"",44)</f>
        <v/>
      </c>
      <c r="B53" s="51" t="str">
        <f>IF(ISTEXT('[2]Pojedinačni plasman'!B49)=TRUE,'[2]Pojedinačni plasman'!B49,"")</f>
        <v/>
      </c>
      <c r="C53" s="52" t="str">
        <f>IF(ISTEXT('[2]Pojedinačni plasman'!C49)=TRUE,'[2]Pojedinačni plasman'!C49,"")</f>
        <v/>
      </c>
      <c r="D53" s="53" t="str">
        <f>IF(ISNUMBER('[2]Pojedinačni plasman'!E49)=TRUE,'[2]Pojedinačni plasman'!E49,"")</f>
        <v/>
      </c>
      <c r="E53" s="54" t="str">
        <f>IF(ISTEXT('[2]Pojedinačni plasman'!F49)=TRUE,'[2]Pojedinačni plasman'!F49,"")</f>
        <v/>
      </c>
      <c r="F53" s="55" t="str">
        <f>IF(ISNUMBER('[2]Pojedinačni plasman'!D49)=TRUE,'[2]Pojedinačni plasman'!D49,"")</f>
        <v/>
      </c>
      <c r="G53" s="323" t="str">
        <f>IF(ISNUMBER('[2]Pojedinačni plasman'!G49)=TRUE,'[2]Pojedinačni plasman'!G49,"")</f>
        <v/>
      </c>
      <c r="H53" s="56" t="str">
        <f>IF(ISNUMBER('[2]Pojedinačni plasman'!H49)=TRUE,'[2]Pojedinačni plasman'!H49,"")</f>
        <v/>
      </c>
      <c r="I53" s="20"/>
      <c r="J53" s="49"/>
      <c r="K53" s="8"/>
    </row>
    <row r="54" spans="1:11" x14ac:dyDescent="0.2">
      <c r="A54" s="50" t="str">
        <f>IF(ISNUMBER(H54)=FALSE,"",45)</f>
        <v/>
      </c>
      <c r="B54" s="51" t="str">
        <f>IF(ISTEXT('[2]Pojedinačni plasman'!B50)=TRUE,'[2]Pojedinačni plasman'!B50,"")</f>
        <v/>
      </c>
      <c r="C54" s="52" t="str">
        <f>IF(ISTEXT('[2]Pojedinačni plasman'!C50)=TRUE,'[2]Pojedinačni plasman'!C50,"")</f>
        <v/>
      </c>
      <c r="D54" s="53" t="str">
        <f>IF(ISNUMBER('[2]Pojedinačni plasman'!E50)=TRUE,'[2]Pojedinačni plasman'!E50,"")</f>
        <v/>
      </c>
      <c r="E54" s="54" t="str">
        <f>IF(ISTEXT('[2]Pojedinačni plasman'!F50)=TRUE,'[2]Pojedinačni plasman'!F50,"")</f>
        <v/>
      </c>
      <c r="F54" s="55" t="str">
        <f>IF(ISNUMBER('[2]Pojedinačni plasman'!D50)=TRUE,'[2]Pojedinačni plasman'!D50,"")</f>
        <v/>
      </c>
      <c r="G54" s="323" t="str">
        <f>IF(ISNUMBER('[2]Pojedinačni plasman'!G50)=TRUE,'[2]Pojedinačni plasman'!G50,"")</f>
        <v/>
      </c>
      <c r="H54" s="56" t="str">
        <f>IF(ISNUMBER('[2]Pojedinačni plasman'!H50)=TRUE,'[2]Pojedinačni plasman'!H50,"")</f>
        <v/>
      </c>
      <c r="I54" s="20"/>
      <c r="J54" s="49"/>
      <c r="K54" s="8"/>
    </row>
    <row r="55" spans="1:11" x14ac:dyDescent="0.2">
      <c r="A55" s="50" t="str">
        <f>IF(ISNUMBER(H55)=FALSE,"",46)</f>
        <v/>
      </c>
      <c r="B55" s="51" t="str">
        <f>IF(ISTEXT('[2]Pojedinačni plasman'!B51)=TRUE,'[2]Pojedinačni plasman'!B51,"")</f>
        <v/>
      </c>
      <c r="C55" s="52" t="str">
        <f>IF(ISTEXT('[2]Pojedinačni plasman'!C51)=TRUE,'[2]Pojedinačni plasman'!C51,"")</f>
        <v/>
      </c>
      <c r="D55" s="53" t="str">
        <f>IF(ISNUMBER('[2]Pojedinačni plasman'!E51)=TRUE,'[2]Pojedinačni plasman'!E51,"")</f>
        <v/>
      </c>
      <c r="E55" s="54" t="str">
        <f>IF(ISTEXT('[2]Pojedinačni plasman'!F51)=TRUE,'[2]Pojedinačni plasman'!F51,"")</f>
        <v/>
      </c>
      <c r="F55" s="55" t="str">
        <f>IF(ISNUMBER('[2]Pojedinačni plasman'!D51)=TRUE,'[2]Pojedinačni plasman'!D51,"")</f>
        <v/>
      </c>
      <c r="G55" s="323" t="str">
        <f>IF(ISNUMBER('[2]Pojedinačni plasman'!G51)=TRUE,'[2]Pojedinačni plasman'!G51,"")</f>
        <v/>
      </c>
      <c r="H55" s="56" t="str">
        <f>IF(ISNUMBER('[2]Pojedinačni plasman'!H51)=TRUE,'[2]Pojedinačni plasman'!H51,"")</f>
        <v/>
      </c>
      <c r="I55" s="20"/>
      <c r="J55" s="49"/>
      <c r="K55" s="8"/>
    </row>
    <row r="56" spans="1:11" x14ac:dyDescent="0.2">
      <c r="A56" s="50" t="str">
        <f>IF(ISNUMBER(H56)=FALSE,"",47)</f>
        <v/>
      </c>
      <c r="B56" s="51" t="str">
        <f>IF(ISTEXT('[2]Pojedinačni plasman'!B52)=TRUE,'[2]Pojedinačni plasman'!B52,"")</f>
        <v/>
      </c>
      <c r="C56" s="52" t="str">
        <f>IF(ISTEXT('[2]Pojedinačni plasman'!C52)=TRUE,'[2]Pojedinačni plasman'!C52,"")</f>
        <v/>
      </c>
      <c r="D56" s="53" t="str">
        <f>IF(ISNUMBER('[2]Pojedinačni plasman'!E52)=TRUE,'[2]Pojedinačni plasman'!E52,"")</f>
        <v/>
      </c>
      <c r="E56" s="54" t="str">
        <f>IF(ISTEXT('[2]Pojedinačni plasman'!F52)=TRUE,'[2]Pojedinačni plasman'!F52,"")</f>
        <v/>
      </c>
      <c r="F56" s="55" t="str">
        <f>IF(ISNUMBER('[2]Pojedinačni plasman'!D52)=TRUE,'[2]Pojedinačni plasman'!D52,"")</f>
        <v/>
      </c>
      <c r="G56" s="323" t="str">
        <f>IF(ISNUMBER('[2]Pojedinačni plasman'!G52)=TRUE,'[2]Pojedinačni plasman'!G52,"")</f>
        <v/>
      </c>
      <c r="H56" s="56" t="str">
        <f>IF(ISNUMBER('[2]Pojedinačni plasman'!H52)=TRUE,'[2]Pojedinačni plasman'!H52,"")</f>
        <v/>
      </c>
      <c r="I56" s="20"/>
      <c r="J56" s="49"/>
      <c r="K56" s="8"/>
    </row>
    <row r="57" spans="1:11" x14ac:dyDescent="0.2">
      <c r="A57" s="50" t="str">
        <f>IF(ISNUMBER(H57)=FALSE,"",48)</f>
        <v/>
      </c>
      <c r="B57" s="51" t="str">
        <f>IF(ISTEXT('[2]Pojedinačni plasman'!B53)=TRUE,'[2]Pojedinačni plasman'!B53,"")</f>
        <v/>
      </c>
      <c r="C57" s="52" t="str">
        <f>IF(ISTEXT('[2]Pojedinačni plasman'!C53)=TRUE,'[2]Pojedinačni plasman'!C53,"")</f>
        <v/>
      </c>
      <c r="D57" s="53" t="str">
        <f>IF(ISNUMBER('[2]Pojedinačni plasman'!E53)=TRUE,'[2]Pojedinačni plasman'!E53,"")</f>
        <v/>
      </c>
      <c r="E57" s="54" t="str">
        <f>IF(ISTEXT('[2]Pojedinačni plasman'!F53)=TRUE,'[2]Pojedinačni plasman'!F53,"")</f>
        <v/>
      </c>
      <c r="F57" s="55" t="str">
        <f>IF(ISNUMBER('[2]Pojedinačni plasman'!D53)=TRUE,'[2]Pojedinačni plasman'!D53,"")</f>
        <v/>
      </c>
      <c r="G57" s="323" t="str">
        <f>IF(ISNUMBER('[2]Pojedinačni plasman'!G53)=TRUE,'[2]Pojedinačni plasman'!G53,"")</f>
        <v/>
      </c>
      <c r="H57" s="56" t="str">
        <f>IF(ISNUMBER('[2]Pojedinačni plasman'!H53)=TRUE,'[2]Pojedinačni plasman'!H53,"")</f>
        <v/>
      </c>
      <c r="I57" s="20"/>
      <c r="J57" s="49"/>
      <c r="K57" s="8"/>
    </row>
    <row r="58" spans="1:11" x14ac:dyDescent="0.2">
      <c r="A58" s="50" t="str">
        <f>IF(ISNUMBER(H58)=FALSE,"",49)</f>
        <v/>
      </c>
      <c r="B58" s="51" t="str">
        <f>IF(ISTEXT('[2]Pojedinačni plasman'!B54)=TRUE,'[2]Pojedinačni plasman'!B54,"")</f>
        <v/>
      </c>
      <c r="C58" s="52" t="str">
        <f>IF(ISTEXT('[2]Pojedinačni plasman'!C54)=TRUE,'[2]Pojedinačni plasman'!C54,"")</f>
        <v/>
      </c>
      <c r="D58" s="53" t="str">
        <f>IF(ISNUMBER('[2]Pojedinačni plasman'!E54)=TRUE,'[2]Pojedinačni plasman'!E54,"")</f>
        <v/>
      </c>
      <c r="E58" s="54" t="str">
        <f>IF(ISTEXT('[2]Pojedinačni plasman'!F54)=TRUE,'[2]Pojedinačni plasman'!F54,"")</f>
        <v/>
      </c>
      <c r="F58" s="55" t="str">
        <f>IF(ISNUMBER('[2]Pojedinačni plasman'!D54)=TRUE,'[2]Pojedinačni plasman'!D54,"")</f>
        <v/>
      </c>
      <c r="G58" s="323" t="str">
        <f>IF(ISNUMBER('[2]Pojedinačni plasman'!G54)=TRUE,'[2]Pojedinačni plasman'!G54,"")</f>
        <v/>
      </c>
      <c r="H58" s="56" t="str">
        <f>IF(ISNUMBER('[2]Pojedinačni plasman'!H54)=TRUE,'[2]Pojedinačni plasman'!H54,"")</f>
        <v/>
      </c>
      <c r="I58" s="20"/>
      <c r="J58" s="49"/>
      <c r="K58" s="8"/>
    </row>
    <row r="59" spans="1:11" x14ac:dyDescent="0.2">
      <c r="A59" s="50" t="str">
        <f>IF(ISNUMBER(H59)=FALSE,"",50)</f>
        <v/>
      </c>
      <c r="B59" s="51" t="str">
        <f>IF(ISTEXT('[2]Pojedinačni plasman'!B55)=TRUE,'[2]Pojedinačni plasman'!B55,"")</f>
        <v/>
      </c>
      <c r="C59" s="52" t="str">
        <f>IF(ISTEXT('[2]Pojedinačni plasman'!C55)=TRUE,'[2]Pojedinačni plasman'!C55,"")</f>
        <v/>
      </c>
      <c r="D59" s="53" t="str">
        <f>IF(ISNUMBER('[2]Pojedinačni plasman'!E55)=TRUE,'[2]Pojedinačni plasman'!E55,"")</f>
        <v/>
      </c>
      <c r="E59" s="54" t="str">
        <f>IF(ISTEXT('[2]Pojedinačni plasman'!F55)=TRUE,'[2]Pojedinačni plasman'!F55,"")</f>
        <v/>
      </c>
      <c r="F59" s="55" t="str">
        <f>IF(ISNUMBER('[2]Pojedinačni plasman'!D55)=TRUE,'[2]Pojedinačni plasman'!D55,"")</f>
        <v/>
      </c>
      <c r="G59" s="323" t="str">
        <f>IF(ISNUMBER('[2]Pojedinačni plasman'!G55)=TRUE,'[2]Pojedinačni plasman'!G55,"")</f>
        <v/>
      </c>
      <c r="H59" s="56" t="str">
        <f>IF(ISNUMBER('[2]Pojedinačni plasman'!H55)=TRUE,'[2]Pojedinačni plasman'!H55,"")</f>
        <v/>
      </c>
      <c r="I59" s="20"/>
      <c r="J59" s="49"/>
      <c r="K59" s="8"/>
    </row>
    <row r="60" spans="1:11" x14ac:dyDescent="0.2">
      <c r="A60" s="50" t="str">
        <f>IF(ISNUMBER(H60)=FALSE,"",51)</f>
        <v/>
      </c>
      <c r="B60" s="51" t="str">
        <f>IF(ISTEXT('[2]Pojedinačni plasman'!B56)=TRUE,'[2]Pojedinačni plasman'!B56,"")</f>
        <v/>
      </c>
      <c r="C60" s="52" t="str">
        <f>IF(ISTEXT('[2]Pojedinačni plasman'!C56)=TRUE,'[2]Pojedinačni plasman'!C56,"")</f>
        <v/>
      </c>
      <c r="D60" s="53" t="str">
        <f>IF(ISNUMBER('[2]Pojedinačni plasman'!E56)=TRUE,'[2]Pojedinačni plasman'!E56,"")</f>
        <v/>
      </c>
      <c r="E60" s="54" t="str">
        <f>IF(ISTEXT('[2]Pojedinačni plasman'!F56)=TRUE,'[2]Pojedinačni plasman'!F56,"")</f>
        <v/>
      </c>
      <c r="F60" s="55" t="str">
        <f>IF(ISNUMBER('[2]Pojedinačni plasman'!D56)=TRUE,'[2]Pojedinačni plasman'!D56,"")</f>
        <v/>
      </c>
      <c r="G60" s="323" t="str">
        <f>IF(ISNUMBER('[2]Pojedinačni plasman'!G56)=TRUE,'[2]Pojedinačni plasman'!G56,"")</f>
        <v/>
      </c>
      <c r="H60" s="56" t="str">
        <f>IF(ISNUMBER('[2]Pojedinačni plasman'!H56)=TRUE,'[2]Pojedinačni plasman'!H56,"")</f>
        <v/>
      </c>
      <c r="I60" s="20"/>
      <c r="J60" s="49"/>
      <c r="K60" s="8"/>
    </row>
    <row r="61" spans="1:11" x14ac:dyDescent="0.2">
      <c r="A61" s="50" t="str">
        <f>IF(ISNUMBER(H61)=FALSE,"",52)</f>
        <v/>
      </c>
      <c r="B61" s="51" t="str">
        <f>IF(ISTEXT('[2]Pojedinačni plasman'!B57)=TRUE,'[2]Pojedinačni plasman'!B57,"")</f>
        <v/>
      </c>
      <c r="C61" s="52" t="str">
        <f>IF(ISTEXT('[2]Pojedinačni plasman'!C57)=TRUE,'[2]Pojedinačni plasman'!C57,"")</f>
        <v/>
      </c>
      <c r="D61" s="53" t="str">
        <f>IF(ISNUMBER('[2]Pojedinačni plasman'!E57)=TRUE,'[2]Pojedinačni plasman'!E57,"")</f>
        <v/>
      </c>
      <c r="E61" s="54" t="str">
        <f>IF(ISTEXT('[2]Pojedinačni plasman'!F57)=TRUE,'[2]Pojedinačni plasman'!F57,"")</f>
        <v/>
      </c>
      <c r="F61" s="55" t="str">
        <f>IF(ISNUMBER('[2]Pojedinačni plasman'!D57)=TRUE,'[2]Pojedinačni plasman'!D57,"")</f>
        <v/>
      </c>
      <c r="G61" s="323" t="str">
        <f>IF(ISNUMBER('[2]Pojedinačni plasman'!G57)=TRUE,'[2]Pojedinačni plasman'!G57,"")</f>
        <v/>
      </c>
      <c r="H61" s="56" t="str">
        <f>IF(ISNUMBER('[2]Pojedinačni plasman'!H57)=TRUE,'[2]Pojedinačni plasman'!H57,"")</f>
        <v/>
      </c>
      <c r="I61" s="20"/>
      <c r="J61" s="49"/>
      <c r="K61" s="8"/>
    </row>
    <row r="62" spans="1:11" x14ac:dyDescent="0.2">
      <c r="A62" s="50" t="str">
        <f>IF(ISNUMBER(H62)=FALSE,"",53)</f>
        <v/>
      </c>
      <c r="B62" s="51" t="str">
        <f>IF(ISTEXT('[2]Pojedinačni plasman'!B58)=TRUE,'[2]Pojedinačni plasman'!B58,"")</f>
        <v/>
      </c>
      <c r="C62" s="52" t="str">
        <f>IF(ISTEXT('[2]Pojedinačni plasman'!C58)=TRUE,'[2]Pojedinačni plasman'!C58,"")</f>
        <v/>
      </c>
      <c r="D62" s="53" t="str">
        <f>IF(ISNUMBER('[2]Pojedinačni plasman'!E58)=TRUE,'[2]Pojedinačni plasman'!E58,"")</f>
        <v/>
      </c>
      <c r="E62" s="54" t="str">
        <f>IF(ISTEXT('[2]Pojedinačni plasman'!F58)=TRUE,'[2]Pojedinačni plasman'!F58,"")</f>
        <v/>
      </c>
      <c r="F62" s="55" t="str">
        <f>IF(ISNUMBER('[2]Pojedinačni plasman'!D58)=TRUE,'[2]Pojedinačni plasman'!D58,"")</f>
        <v/>
      </c>
      <c r="G62" s="323" t="str">
        <f>IF(ISNUMBER('[2]Pojedinačni plasman'!G58)=TRUE,'[2]Pojedinačni plasman'!G58,"")</f>
        <v/>
      </c>
      <c r="H62" s="56" t="str">
        <f>IF(ISNUMBER('[2]Pojedinačni plasman'!H58)=TRUE,'[2]Pojedinačni plasman'!H58,"")</f>
        <v/>
      </c>
      <c r="I62" s="20"/>
      <c r="J62" s="49"/>
      <c r="K62" s="8"/>
    </row>
    <row r="63" spans="1:11" x14ac:dyDescent="0.2">
      <c r="A63" s="50" t="str">
        <f>IF(ISNUMBER(H63)=FALSE,"",54)</f>
        <v/>
      </c>
      <c r="B63" s="51" t="str">
        <f>IF(ISTEXT('[2]Pojedinačni plasman'!B59)=TRUE,'[2]Pojedinačni plasman'!B59,"")</f>
        <v/>
      </c>
      <c r="C63" s="52" t="str">
        <f>IF(ISTEXT('[2]Pojedinačni plasman'!C59)=TRUE,'[2]Pojedinačni plasman'!C59,"")</f>
        <v/>
      </c>
      <c r="D63" s="53" t="str">
        <f>IF(ISNUMBER('[2]Pojedinačni plasman'!E59)=TRUE,'[2]Pojedinačni plasman'!E59,"")</f>
        <v/>
      </c>
      <c r="E63" s="54" t="str">
        <f>IF(ISTEXT('[2]Pojedinačni plasman'!F59)=TRUE,'[2]Pojedinačni plasman'!F59,"")</f>
        <v/>
      </c>
      <c r="F63" s="55" t="str">
        <f>IF(ISNUMBER('[2]Pojedinačni plasman'!D59)=TRUE,'[2]Pojedinačni plasman'!D59,"")</f>
        <v/>
      </c>
      <c r="G63" s="323" t="str">
        <f>IF(ISNUMBER('[2]Pojedinačni plasman'!G59)=TRUE,'[2]Pojedinačni plasman'!G59,"")</f>
        <v/>
      </c>
      <c r="H63" s="56" t="str">
        <f>IF(ISNUMBER('[2]Pojedinačni plasman'!H59)=TRUE,'[2]Pojedinačni plasman'!H59,"")</f>
        <v/>
      </c>
      <c r="I63" s="20"/>
      <c r="J63" s="49"/>
      <c r="K63" s="8"/>
    </row>
    <row r="64" spans="1:11" x14ac:dyDescent="0.2">
      <c r="A64" s="50" t="str">
        <f>IF(ISNUMBER(H64)=FALSE,"",55)</f>
        <v/>
      </c>
      <c r="B64" s="51" t="str">
        <f>IF(ISTEXT('[2]Pojedinačni plasman'!B60)=TRUE,'[2]Pojedinačni plasman'!B60,"")</f>
        <v/>
      </c>
      <c r="C64" s="52" t="str">
        <f>IF(ISTEXT('[2]Pojedinačni plasman'!C60)=TRUE,'[2]Pojedinačni plasman'!C60,"")</f>
        <v/>
      </c>
      <c r="D64" s="53" t="str">
        <f>IF(ISNUMBER('[2]Pojedinačni plasman'!E60)=TRUE,'[2]Pojedinačni plasman'!E60,"")</f>
        <v/>
      </c>
      <c r="E64" s="54" t="str">
        <f>IF(ISTEXT('[2]Pojedinačni plasman'!F60)=TRUE,'[2]Pojedinačni plasman'!F60,"")</f>
        <v/>
      </c>
      <c r="F64" s="55" t="str">
        <f>IF(ISNUMBER('[2]Pojedinačni plasman'!D60)=TRUE,'[2]Pojedinačni plasman'!D60,"")</f>
        <v/>
      </c>
      <c r="G64" s="323" t="str">
        <f>IF(ISNUMBER('[2]Pojedinačni plasman'!G60)=TRUE,'[2]Pojedinačni plasman'!G60,"")</f>
        <v/>
      </c>
      <c r="H64" s="56" t="str">
        <f>IF(ISNUMBER('[2]Pojedinačni plasman'!H60)=TRUE,'[2]Pojedinačni plasman'!H60,"")</f>
        <v/>
      </c>
      <c r="I64" s="20"/>
      <c r="J64" s="49"/>
      <c r="K64" s="8"/>
    </row>
    <row r="65" spans="1:11" x14ac:dyDescent="0.2">
      <c r="A65" s="50" t="str">
        <f>IF(ISNUMBER(H65)=FALSE,"",56)</f>
        <v/>
      </c>
      <c r="B65" s="51" t="str">
        <f>IF(ISTEXT('[2]Pojedinačni plasman'!B61)=TRUE,'[2]Pojedinačni plasman'!B61,"")</f>
        <v/>
      </c>
      <c r="C65" s="52" t="str">
        <f>IF(ISTEXT('[2]Pojedinačni plasman'!C61)=TRUE,'[2]Pojedinačni plasman'!C61,"")</f>
        <v/>
      </c>
      <c r="D65" s="53" t="str">
        <f>IF(ISNUMBER('[2]Pojedinačni plasman'!E61)=TRUE,'[2]Pojedinačni plasman'!E61,"")</f>
        <v/>
      </c>
      <c r="E65" s="54" t="str">
        <f>IF(ISTEXT('[2]Pojedinačni plasman'!F61)=TRUE,'[2]Pojedinačni plasman'!F61,"")</f>
        <v/>
      </c>
      <c r="F65" s="55" t="str">
        <f>IF(ISNUMBER('[2]Pojedinačni plasman'!D61)=TRUE,'[2]Pojedinačni plasman'!D61,"")</f>
        <v/>
      </c>
      <c r="G65" s="323" t="str">
        <f>IF(ISNUMBER('[2]Pojedinačni plasman'!G61)=TRUE,'[2]Pojedinačni plasman'!G61,"")</f>
        <v/>
      </c>
      <c r="H65" s="56" t="str">
        <f>IF(ISNUMBER('[2]Pojedinačni plasman'!H61)=TRUE,'[2]Pojedinačni plasman'!H61,"")</f>
        <v/>
      </c>
      <c r="I65" s="20"/>
      <c r="J65" s="49"/>
      <c r="K65" s="8"/>
    </row>
    <row r="66" spans="1:11" x14ac:dyDescent="0.2">
      <c r="A66" s="50" t="str">
        <f>IF(ISNUMBER(H66)=FALSE,"",57)</f>
        <v/>
      </c>
      <c r="B66" s="51" t="str">
        <f>IF(ISTEXT('[2]Pojedinačni plasman'!B62)=TRUE,'[2]Pojedinačni plasman'!B62,"")</f>
        <v/>
      </c>
      <c r="C66" s="52" t="str">
        <f>IF(ISTEXT('[2]Pojedinačni plasman'!C62)=TRUE,'[2]Pojedinačni plasman'!C62,"")</f>
        <v/>
      </c>
      <c r="D66" s="53" t="str">
        <f>IF(ISNUMBER('[2]Pojedinačni plasman'!E62)=TRUE,'[2]Pojedinačni plasman'!E62,"")</f>
        <v/>
      </c>
      <c r="E66" s="54" t="str">
        <f>IF(ISTEXT('[2]Pojedinačni plasman'!F62)=TRUE,'[2]Pojedinačni plasman'!F62,"")</f>
        <v/>
      </c>
      <c r="F66" s="55" t="str">
        <f>IF(ISNUMBER('[2]Pojedinačni plasman'!D62)=TRUE,'[2]Pojedinačni plasman'!D62,"")</f>
        <v/>
      </c>
      <c r="G66" s="323" t="str">
        <f>IF(ISNUMBER('[2]Pojedinačni plasman'!G62)=TRUE,'[2]Pojedinačni plasman'!G62,"")</f>
        <v/>
      </c>
      <c r="H66" s="56" t="str">
        <f>IF(ISNUMBER('[2]Pojedinačni plasman'!H62)=TRUE,'[2]Pojedinačni plasman'!H62,"")</f>
        <v/>
      </c>
      <c r="I66" s="20"/>
      <c r="J66" s="49"/>
      <c r="K66" s="8"/>
    </row>
    <row r="67" spans="1:11" x14ac:dyDescent="0.2">
      <c r="A67" s="50" t="str">
        <f>IF(ISNUMBER(H67)=FALSE,"",58)</f>
        <v/>
      </c>
      <c r="B67" s="51" t="str">
        <f>IF(ISTEXT('[2]Pojedinačni plasman'!B63)=TRUE,'[2]Pojedinačni plasman'!B63,"")</f>
        <v/>
      </c>
      <c r="C67" s="52" t="str">
        <f>IF(ISTEXT('[2]Pojedinačni plasman'!C63)=TRUE,'[2]Pojedinačni plasman'!C63,"")</f>
        <v/>
      </c>
      <c r="D67" s="53" t="str">
        <f>IF(ISNUMBER('[2]Pojedinačni plasman'!E63)=TRUE,'[2]Pojedinačni plasman'!E63,"")</f>
        <v/>
      </c>
      <c r="E67" s="54" t="str">
        <f>IF(ISTEXT('[2]Pojedinačni plasman'!F63)=TRUE,'[2]Pojedinačni plasman'!F63,"")</f>
        <v/>
      </c>
      <c r="F67" s="55" t="str">
        <f>IF(ISNUMBER('[2]Pojedinačni plasman'!D63)=TRUE,'[2]Pojedinačni plasman'!D63,"")</f>
        <v/>
      </c>
      <c r="G67" s="323" t="str">
        <f>IF(ISNUMBER('[2]Pojedinačni plasman'!G63)=TRUE,'[2]Pojedinačni plasman'!G63,"")</f>
        <v/>
      </c>
      <c r="H67" s="56" t="str">
        <f>IF(ISNUMBER('[2]Pojedinačni plasman'!H63)=TRUE,'[2]Pojedinačni plasman'!H63,"")</f>
        <v/>
      </c>
      <c r="I67" s="20"/>
      <c r="J67" s="49"/>
      <c r="K67" s="8"/>
    </row>
    <row r="68" spans="1:11" x14ac:dyDescent="0.2">
      <c r="A68" s="50" t="str">
        <f>IF(ISNUMBER(H68)=FALSE,"",59)</f>
        <v/>
      </c>
      <c r="B68" s="51" t="str">
        <f>IF(ISTEXT('[2]Pojedinačni plasman'!B64)=TRUE,'[2]Pojedinačni plasman'!B64,"")</f>
        <v/>
      </c>
      <c r="C68" s="52" t="str">
        <f>IF(ISTEXT('[2]Pojedinačni plasman'!C64)=TRUE,'[2]Pojedinačni plasman'!C64,"")</f>
        <v/>
      </c>
      <c r="D68" s="53" t="str">
        <f>IF(ISNUMBER('[2]Pojedinačni plasman'!E64)=TRUE,'[2]Pojedinačni plasman'!E64,"")</f>
        <v/>
      </c>
      <c r="E68" s="54" t="str">
        <f>IF(ISTEXT('[2]Pojedinačni plasman'!F64)=TRUE,'[2]Pojedinačni plasman'!F64,"")</f>
        <v/>
      </c>
      <c r="F68" s="55" t="str">
        <f>IF(ISNUMBER('[2]Pojedinačni plasman'!D64)=TRUE,'[2]Pojedinačni plasman'!D64,"")</f>
        <v/>
      </c>
      <c r="G68" s="323" t="str">
        <f>IF(ISNUMBER('[2]Pojedinačni plasman'!G64)=TRUE,'[2]Pojedinačni plasman'!G64,"")</f>
        <v/>
      </c>
      <c r="H68" s="56" t="str">
        <f>IF(ISNUMBER('[2]Pojedinačni plasman'!H64)=TRUE,'[2]Pojedinačni plasman'!H64,"")</f>
        <v/>
      </c>
      <c r="I68" s="20"/>
      <c r="J68" s="49"/>
      <c r="K68" s="8"/>
    </row>
    <row r="69" spans="1:11" x14ac:dyDescent="0.2">
      <c r="A69" s="50" t="str">
        <f>IF(ISNUMBER(H69)=FALSE,"",60)</f>
        <v/>
      </c>
      <c r="B69" s="51" t="str">
        <f>IF(ISTEXT('[2]Pojedinačni plasman'!B65)=TRUE,'[2]Pojedinačni plasman'!B65,"")</f>
        <v/>
      </c>
      <c r="C69" s="52" t="str">
        <f>IF(ISTEXT('[2]Pojedinačni plasman'!C65)=TRUE,'[2]Pojedinačni plasman'!C65,"")</f>
        <v/>
      </c>
      <c r="D69" s="53" t="str">
        <f>IF(ISNUMBER('[2]Pojedinačni plasman'!E65)=TRUE,'[2]Pojedinačni plasman'!E65,"")</f>
        <v/>
      </c>
      <c r="E69" s="54" t="str">
        <f>IF(ISTEXT('[2]Pojedinačni plasman'!F65)=TRUE,'[2]Pojedinačni plasman'!F65,"")</f>
        <v/>
      </c>
      <c r="F69" s="55" t="str">
        <f>IF(ISNUMBER('[2]Pojedinačni plasman'!D65)=TRUE,'[2]Pojedinačni plasman'!D65,"")</f>
        <v/>
      </c>
      <c r="G69" s="323" t="str">
        <f>IF(ISNUMBER('[2]Pojedinačni plasman'!G65)=TRUE,'[2]Pojedinačni plasman'!G65,"")</f>
        <v/>
      </c>
      <c r="H69" s="56" t="str">
        <f>IF(ISNUMBER('[2]Pojedinačni plasman'!H65)=TRUE,'[2]Pojedinačni plasman'!H65,"")</f>
        <v/>
      </c>
      <c r="I69" s="20"/>
      <c r="J69" s="49"/>
      <c r="K69" s="8"/>
    </row>
    <row r="70" spans="1:11" x14ac:dyDescent="0.2">
      <c r="A70" s="50" t="str">
        <f>IF(ISNUMBER(H70)=FALSE,"",61)</f>
        <v/>
      </c>
      <c r="B70" s="51" t="str">
        <f>IF(ISTEXT('[2]Pojedinačni plasman'!B66)=TRUE,'[2]Pojedinačni plasman'!B66,"")</f>
        <v/>
      </c>
      <c r="C70" s="52" t="str">
        <f>IF(ISTEXT('[2]Pojedinačni plasman'!C66)=TRUE,'[2]Pojedinačni plasman'!C66,"")</f>
        <v/>
      </c>
      <c r="D70" s="53" t="str">
        <f>IF(ISNUMBER('[2]Pojedinačni plasman'!E66)=TRUE,'[2]Pojedinačni plasman'!E66,"")</f>
        <v/>
      </c>
      <c r="E70" s="54" t="str">
        <f>IF(ISTEXT('[2]Pojedinačni plasman'!F66)=TRUE,'[2]Pojedinačni plasman'!F66,"")</f>
        <v/>
      </c>
      <c r="F70" s="55" t="str">
        <f>IF(ISNUMBER('[2]Pojedinačni plasman'!D66)=TRUE,'[2]Pojedinačni plasman'!D66,"")</f>
        <v/>
      </c>
      <c r="G70" s="323" t="str">
        <f>IF(ISNUMBER('[2]Pojedinačni plasman'!G66)=TRUE,'[2]Pojedinačni plasman'!G66,"")</f>
        <v/>
      </c>
      <c r="H70" s="56" t="str">
        <f>IF(ISNUMBER('[2]Pojedinačni plasman'!H66)=TRUE,'[2]Pojedinačni plasman'!H66,"")</f>
        <v/>
      </c>
      <c r="I70" s="20"/>
      <c r="J70" s="49"/>
      <c r="K70" s="8"/>
    </row>
    <row r="71" spans="1:11" x14ac:dyDescent="0.2">
      <c r="A71" s="50" t="str">
        <f>IF(ISNUMBER(H71)=FALSE,"",62)</f>
        <v/>
      </c>
      <c r="B71" s="51" t="str">
        <f>IF(ISTEXT('[2]Pojedinačni plasman'!B67)=TRUE,'[2]Pojedinačni plasman'!B67,"")</f>
        <v/>
      </c>
      <c r="C71" s="52" t="str">
        <f>IF(ISTEXT('[2]Pojedinačni plasman'!C67)=TRUE,'[2]Pojedinačni plasman'!C67,"")</f>
        <v/>
      </c>
      <c r="D71" s="53" t="str">
        <f>IF(ISNUMBER('[2]Pojedinačni plasman'!E67)=TRUE,'[2]Pojedinačni plasman'!E67,"")</f>
        <v/>
      </c>
      <c r="E71" s="54" t="str">
        <f>IF(ISTEXT('[2]Pojedinačni plasman'!F67)=TRUE,'[2]Pojedinačni plasman'!F67,"")</f>
        <v/>
      </c>
      <c r="F71" s="55" t="str">
        <f>IF(ISNUMBER('[2]Pojedinačni plasman'!D67)=TRUE,'[2]Pojedinačni plasman'!D67,"")</f>
        <v/>
      </c>
      <c r="G71" s="323" t="str">
        <f>IF(ISNUMBER('[2]Pojedinačni plasman'!G67)=TRUE,'[2]Pojedinačni plasman'!G67,"")</f>
        <v/>
      </c>
      <c r="H71" s="56" t="str">
        <f>IF(ISNUMBER('[2]Pojedinačni plasman'!H67)=TRUE,'[2]Pojedinačni plasman'!H67,"")</f>
        <v/>
      </c>
      <c r="I71" s="20"/>
      <c r="J71" s="49"/>
      <c r="K71" s="8"/>
    </row>
    <row r="72" spans="1:11" x14ac:dyDescent="0.2">
      <c r="A72" s="50" t="str">
        <f>IF(ISNUMBER(H72)=FALSE,"",63)</f>
        <v/>
      </c>
      <c r="B72" s="51" t="str">
        <f>IF(ISTEXT('[2]Pojedinačni plasman'!B68)=TRUE,'[2]Pojedinačni plasman'!B68,"")</f>
        <v/>
      </c>
      <c r="C72" s="52" t="str">
        <f>IF(ISTEXT('[2]Pojedinačni plasman'!C68)=TRUE,'[2]Pojedinačni plasman'!C68,"")</f>
        <v/>
      </c>
      <c r="D72" s="53" t="str">
        <f>IF(ISNUMBER('[2]Pojedinačni plasman'!E68)=TRUE,'[2]Pojedinačni plasman'!E68,"")</f>
        <v/>
      </c>
      <c r="E72" s="54" t="str">
        <f>IF(ISTEXT('[2]Pojedinačni plasman'!F68)=TRUE,'[2]Pojedinačni plasman'!F68,"")</f>
        <v/>
      </c>
      <c r="F72" s="55" t="str">
        <f>IF(ISNUMBER('[2]Pojedinačni plasman'!D68)=TRUE,'[2]Pojedinačni plasman'!D68,"")</f>
        <v/>
      </c>
      <c r="G72" s="323" t="str">
        <f>IF(ISNUMBER('[2]Pojedinačni plasman'!G68)=TRUE,'[2]Pojedinačni plasman'!G68,"")</f>
        <v/>
      </c>
      <c r="H72" s="56" t="str">
        <f>IF(ISNUMBER('[2]Pojedinačni plasman'!H68)=TRUE,'[2]Pojedinačni plasman'!H68,"")</f>
        <v/>
      </c>
      <c r="I72" s="20"/>
      <c r="J72" s="49"/>
      <c r="K72" s="8"/>
    </row>
    <row r="73" spans="1:11" x14ac:dyDescent="0.2">
      <c r="A73" s="50" t="str">
        <f>IF(ISNUMBER(H73)=FALSE,"",64)</f>
        <v/>
      </c>
      <c r="B73" s="51" t="str">
        <f>IF(ISTEXT('[2]Pojedinačni plasman'!B69)=TRUE,'[2]Pojedinačni plasman'!B69,"")</f>
        <v/>
      </c>
      <c r="C73" s="52" t="str">
        <f>IF(ISTEXT('[2]Pojedinačni plasman'!C69)=TRUE,'[2]Pojedinačni plasman'!C69,"")</f>
        <v/>
      </c>
      <c r="D73" s="53" t="str">
        <f>IF(ISNUMBER('[2]Pojedinačni plasman'!E69)=TRUE,'[2]Pojedinačni plasman'!E69,"")</f>
        <v/>
      </c>
      <c r="E73" s="54" t="str">
        <f>IF(ISTEXT('[2]Pojedinačni plasman'!F69)=TRUE,'[2]Pojedinačni plasman'!F69,"")</f>
        <v/>
      </c>
      <c r="F73" s="55" t="str">
        <f>IF(ISNUMBER('[2]Pojedinačni plasman'!D69)=TRUE,'[2]Pojedinačni plasman'!D69,"")</f>
        <v/>
      </c>
      <c r="G73" s="323" t="str">
        <f>IF(ISNUMBER('[2]Pojedinačni plasman'!G69)=TRUE,'[2]Pojedinačni plasman'!G69,"")</f>
        <v/>
      </c>
      <c r="H73" s="56" t="str">
        <f>IF(ISNUMBER('[2]Pojedinačni plasman'!H69)=TRUE,'[2]Pojedinačni plasman'!H69,"")</f>
        <v/>
      </c>
      <c r="I73" s="20"/>
      <c r="J73" s="49"/>
      <c r="K73" s="8"/>
    </row>
    <row r="74" spans="1:11" x14ac:dyDescent="0.2">
      <c r="A74" s="50" t="str">
        <f>IF(ISNUMBER(H74)=FALSE,"",65)</f>
        <v/>
      </c>
      <c r="B74" s="51" t="str">
        <f>IF(ISTEXT('[2]Pojedinačni plasman'!B70)=TRUE,'[2]Pojedinačni plasman'!B70,"")</f>
        <v/>
      </c>
      <c r="C74" s="52" t="str">
        <f>IF(ISTEXT('[2]Pojedinačni plasman'!C70)=TRUE,'[2]Pojedinačni plasman'!C70,"")</f>
        <v/>
      </c>
      <c r="D74" s="53" t="str">
        <f>IF(ISNUMBER('[2]Pojedinačni plasman'!E70)=TRUE,'[2]Pojedinačni plasman'!E70,"")</f>
        <v/>
      </c>
      <c r="E74" s="54" t="str">
        <f>IF(ISTEXT('[2]Pojedinačni plasman'!F70)=TRUE,'[2]Pojedinačni plasman'!F70,"")</f>
        <v/>
      </c>
      <c r="F74" s="55" t="str">
        <f>IF(ISNUMBER('[2]Pojedinačni plasman'!D70)=TRUE,'[2]Pojedinačni plasman'!D70,"")</f>
        <v/>
      </c>
      <c r="G74" s="323" t="str">
        <f>IF(ISNUMBER('[2]Pojedinačni plasman'!G70)=TRUE,'[2]Pojedinačni plasman'!G70,"")</f>
        <v/>
      </c>
      <c r="H74" s="56" t="str">
        <f>IF(ISNUMBER('[2]Pojedinačni plasman'!H70)=TRUE,'[2]Pojedinačni plasman'!H70,"")</f>
        <v/>
      </c>
      <c r="I74" s="20"/>
      <c r="J74" s="49"/>
      <c r="K74" s="8"/>
    </row>
    <row r="75" spans="1:11" x14ac:dyDescent="0.2">
      <c r="A75" s="50" t="str">
        <f>IF(ISNUMBER(H75)=FALSE,"",66)</f>
        <v/>
      </c>
      <c r="B75" s="51" t="str">
        <f>IF(ISTEXT('[2]Pojedinačni plasman'!B71)=TRUE,'[2]Pojedinačni plasman'!B71,"")</f>
        <v/>
      </c>
      <c r="C75" s="52" t="str">
        <f>IF(ISTEXT('[2]Pojedinačni plasman'!C71)=TRUE,'[2]Pojedinačni plasman'!C71,"")</f>
        <v/>
      </c>
      <c r="D75" s="53" t="str">
        <f>IF(ISNUMBER('[2]Pojedinačni plasman'!E71)=TRUE,'[2]Pojedinačni plasman'!E71,"")</f>
        <v/>
      </c>
      <c r="E75" s="54" t="str">
        <f>IF(ISTEXT('[2]Pojedinačni plasman'!F71)=TRUE,'[2]Pojedinačni plasman'!F71,"")</f>
        <v/>
      </c>
      <c r="F75" s="55" t="str">
        <f>IF(ISNUMBER('[2]Pojedinačni plasman'!D71)=TRUE,'[2]Pojedinačni plasman'!D71,"")</f>
        <v/>
      </c>
      <c r="G75" s="323" t="str">
        <f>IF(ISNUMBER('[2]Pojedinačni plasman'!G71)=TRUE,'[2]Pojedinačni plasman'!G71,"")</f>
        <v/>
      </c>
      <c r="H75" s="56" t="str">
        <f>IF(ISNUMBER('[2]Pojedinačni plasman'!H71)=TRUE,'[2]Pojedinačni plasman'!H71,"")</f>
        <v/>
      </c>
      <c r="I75" s="20"/>
      <c r="J75" s="49"/>
      <c r="K75" s="8"/>
    </row>
    <row r="76" spans="1:11" x14ac:dyDescent="0.2">
      <c r="A76" s="50" t="str">
        <f>IF(ISNUMBER(H76)=FALSE,"",67)</f>
        <v/>
      </c>
      <c r="B76" s="51" t="str">
        <f>IF(ISTEXT('[2]Pojedinačni plasman'!B72)=TRUE,'[2]Pojedinačni plasman'!B72,"")</f>
        <v/>
      </c>
      <c r="C76" s="52" t="str">
        <f>IF(ISTEXT('[2]Pojedinačni plasman'!C72)=TRUE,'[2]Pojedinačni plasman'!C72,"")</f>
        <v/>
      </c>
      <c r="D76" s="53" t="str">
        <f>IF(ISNUMBER('[2]Pojedinačni plasman'!E72)=TRUE,'[2]Pojedinačni plasman'!E72,"")</f>
        <v/>
      </c>
      <c r="E76" s="54" t="str">
        <f>IF(ISTEXT('[2]Pojedinačni plasman'!F72)=TRUE,'[2]Pojedinačni plasman'!F72,"")</f>
        <v/>
      </c>
      <c r="F76" s="55" t="str">
        <f>IF(ISNUMBER('[2]Pojedinačni plasman'!D72)=TRUE,'[2]Pojedinačni plasman'!D72,"")</f>
        <v/>
      </c>
      <c r="G76" s="323" t="str">
        <f>IF(ISNUMBER('[2]Pojedinačni plasman'!G72)=TRUE,'[2]Pojedinačni plasman'!G72,"")</f>
        <v/>
      </c>
      <c r="H76" s="56" t="str">
        <f>IF(ISNUMBER('[2]Pojedinačni plasman'!H72)=TRUE,'[2]Pojedinačni plasman'!H72,"")</f>
        <v/>
      </c>
      <c r="I76" s="20"/>
      <c r="J76" s="49"/>
      <c r="K76" s="8"/>
    </row>
    <row r="77" spans="1:11" x14ac:dyDescent="0.2">
      <c r="A77" s="50" t="str">
        <f>IF(ISNUMBER(H77)=FALSE,"",68)</f>
        <v/>
      </c>
      <c r="B77" s="51" t="str">
        <f>IF(ISTEXT('[2]Pojedinačni plasman'!B73)=TRUE,'[2]Pojedinačni plasman'!B73,"")</f>
        <v/>
      </c>
      <c r="C77" s="52" t="str">
        <f>IF(ISTEXT('[2]Pojedinačni plasman'!C73)=TRUE,'[2]Pojedinačni plasman'!C73,"")</f>
        <v/>
      </c>
      <c r="D77" s="53" t="str">
        <f>IF(ISNUMBER('[2]Pojedinačni plasman'!E73)=TRUE,'[2]Pojedinačni plasman'!E73,"")</f>
        <v/>
      </c>
      <c r="E77" s="54" t="str">
        <f>IF(ISTEXT('[2]Pojedinačni plasman'!F73)=TRUE,'[2]Pojedinačni plasman'!F73,"")</f>
        <v/>
      </c>
      <c r="F77" s="55" t="str">
        <f>IF(ISNUMBER('[2]Pojedinačni plasman'!D73)=TRUE,'[2]Pojedinačni plasman'!D73,"")</f>
        <v/>
      </c>
      <c r="G77" s="323" t="str">
        <f>IF(ISNUMBER('[2]Pojedinačni plasman'!G73)=TRUE,'[2]Pojedinačni plasman'!G73,"")</f>
        <v/>
      </c>
      <c r="H77" s="56" t="str">
        <f>IF(ISNUMBER('[2]Pojedinačni plasman'!H73)=TRUE,'[2]Pojedinačni plasman'!H73,"")</f>
        <v/>
      </c>
      <c r="I77" s="20"/>
      <c r="J77" s="49"/>
      <c r="K77" s="8"/>
    </row>
    <row r="78" spans="1:11" x14ac:dyDescent="0.2">
      <c r="A78" s="50" t="str">
        <f>IF(ISNUMBER(H78)=FALSE,"",69)</f>
        <v/>
      </c>
      <c r="B78" s="51" t="str">
        <f>IF(ISTEXT('[2]Pojedinačni plasman'!B74)=TRUE,'[2]Pojedinačni plasman'!B74,"")</f>
        <v/>
      </c>
      <c r="C78" s="52" t="str">
        <f>IF(ISTEXT('[2]Pojedinačni plasman'!C74)=TRUE,'[2]Pojedinačni plasman'!C74,"")</f>
        <v/>
      </c>
      <c r="D78" s="53" t="str">
        <f>IF(ISNUMBER('[2]Pojedinačni plasman'!E74)=TRUE,'[2]Pojedinačni plasman'!E74,"")</f>
        <v/>
      </c>
      <c r="E78" s="54" t="str">
        <f>IF(ISTEXT('[2]Pojedinačni plasman'!F74)=TRUE,'[2]Pojedinačni plasman'!F74,"")</f>
        <v/>
      </c>
      <c r="F78" s="55" t="str">
        <f>IF(ISNUMBER('[2]Pojedinačni plasman'!D74)=TRUE,'[2]Pojedinačni plasman'!D74,"")</f>
        <v/>
      </c>
      <c r="G78" s="323" t="str">
        <f>IF(ISNUMBER('[2]Pojedinačni plasman'!G74)=TRUE,'[2]Pojedinačni plasman'!G74,"")</f>
        <v/>
      </c>
      <c r="H78" s="56" t="str">
        <f>IF(ISNUMBER('[2]Pojedinačni plasman'!H74)=TRUE,'[2]Pojedinačni plasman'!H74,"")</f>
        <v/>
      </c>
      <c r="I78" s="20"/>
      <c r="J78" s="49"/>
      <c r="K78" s="8"/>
    </row>
    <row r="79" spans="1:11" x14ac:dyDescent="0.2">
      <c r="A79" s="50" t="str">
        <f>IF(ISNUMBER(H79)=FALSE,"",70)</f>
        <v/>
      </c>
      <c r="B79" s="51" t="str">
        <f>IF(ISTEXT('[2]Pojedinačni plasman'!B75)=TRUE,'[2]Pojedinačni plasman'!B75,"")</f>
        <v/>
      </c>
      <c r="C79" s="52" t="str">
        <f>IF(ISTEXT('[2]Pojedinačni plasman'!C75)=TRUE,'[2]Pojedinačni plasman'!C75,"")</f>
        <v/>
      </c>
      <c r="D79" s="53" t="str">
        <f>IF(ISNUMBER('[2]Pojedinačni plasman'!E75)=TRUE,'[2]Pojedinačni plasman'!E75,"")</f>
        <v/>
      </c>
      <c r="E79" s="54" t="str">
        <f>IF(ISTEXT('[2]Pojedinačni plasman'!F75)=TRUE,'[2]Pojedinačni plasman'!F75,"")</f>
        <v/>
      </c>
      <c r="F79" s="55" t="str">
        <f>IF(ISNUMBER('[2]Pojedinačni plasman'!D75)=TRUE,'[2]Pojedinačni plasman'!D75,"")</f>
        <v/>
      </c>
      <c r="G79" s="323" t="str">
        <f>IF(ISNUMBER('[2]Pojedinačni plasman'!G75)=TRUE,'[2]Pojedinačni plasman'!G75,"")</f>
        <v/>
      </c>
      <c r="H79" s="56" t="str">
        <f>IF(ISNUMBER('[2]Pojedinačni plasman'!H75)=TRUE,'[2]Pojedinačni plasman'!H75,"")</f>
        <v/>
      </c>
      <c r="I79" s="20"/>
      <c r="J79" s="49"/>
      <c r="K79" s="8"/>
    </row>
    <row r="80" spans="1:11" x14ac:dyDescent="0.2">
      <c r="A80" s="50" t="str">
        <f>IF(ISNUMBER(H80)=FALSE,"",71)</f>
        <v/>
      </c>
      <c r="B80" s="51" t="str">
        <f>IF(ISTEXT('[2]Pojedinačni plasman'!B76)=TRUE,'[2]Pojedinačni plasman'!B76,"")</f>
        <v/>
      </c>
      <c r="C80" s="52" t="str">
        <f>IF(ISTEXT('[2]Pojedinačni plasman'!C76)=TRUE,'[2]Pojedinačni plasman'!C76,"")</f>
        <v/>
      </c>
      <c r="D80" s="53" t="str">
        <f>IF(ISNUMBER('[2]Pojedinačni plasman'!E76)=TRUE,'[2]Pojedinačni plasman'!E76,"")</f>
        <v/>
      </c>
      <c r="E80" s="54" t="str">
        <f>IF(ISTEXT('[2]Pojedinačni plasman'!F76)=TRUE,'[2]Pojedinačni plasman'!F76,"")</f>
        <v/>
      </c>
      <c r="F80" s="55" t="str">
        <f>IF(ISNUMBER('[2]Pojedinačni plasman'!D76)=TRUE,'[2]Pojedinačni plasman'!D76,"")</f>
        <v/>
      </c>
      <c r="G80" s="323" t="str">
        <f>IF(ISNUMBER('[2]Pojedinačni plasman'!G76)=TRUE,'[2]Pojedinačni plasman'!G76,"")</f>
        <v/>
      </c>
      <c r="H80" s="56" t="str">
        <f>IF(ISNUMBER('[2]Pojedinačni plasman'!H76)=TRUE,'[2]Pojedinačni plasman'!H76,"")</f>
        <v/>
      </c>
      <c r="I80" s="20"/>
      <c r="J80" s="49"/>
      <c r="K80" s="8"/>
    </row>
    <row r="81" spans="1:11" x14ac:dyDescent="0.2">
      <c r="A81" s="50" t="str">
        <f>IF(ISNUMBER(H81)=FALSE,"",72)</f>
        <v/>
      </c>
      <c r="B81" s="51" t="str">
        <f>IF(ISTEXT('[2]Pojedinačni plasman'!B77)=TRUE,'[2]Pojedinačni plasman'!B77,"")</f>
        <v/>
      </c>
      <c r="C81" s="52" t="str">
        <f>IF(ISTEXT('[2]Pojedinačni plasman'!C77)=TRUE,'[2]Pojedinačni plasman'!C77,"")</f>
        <v/>
      </c>
      <c r="D81" s="53" t="str">
        <f>IF(ISNUMBER('[2]Pojedinačni plasman'!E77)=TRUE,'[2]Pojedinačni plasman'!E77,"")</f>
        <v/>
      </c>
      <c r="E81" s="54" t="str">
        <f>IF(ISTEXT('[2]Pojedinačni plasman'!F77)=TRUE,'[2]Pojedinačni plasman'!F77,"")</f>
        <v/>
      </c>
      <c r="F81" s="55" t="str">
        <f>IF(ISNUMBER('[2]Pojedinačni plasman'!D77)=TRUE,'[2]Pojedinačni plasman'!D77,"")</f>
        <v/>
      </c>
      <c r="G81" s="323" t="str">
        <f>IF(ISNUMBER('[2]Pojedinačni plasman'!G77)=TRUE,'[2]Pojedinačni plasman'!G77,"")</f>
        <v/>
      </c>
      <c r="H81" s="56" t="str">
        <f>IF(ISNUMBER('[2]Pojedinačni plasman'!H77)=TRUE,'[2]Pojedinačni plasman'!H77,"")</f>
        <v/>
      </c>
      <c r="I81" s="20"/>
      <c r="J81" s="49"/>
      <c r="K81" s="8"/>
    </row>
    <row r="82" spans="1:11" x14ac:dyDescent="0.2">
      <c r="A82" s="50" t="str">
        <f>IF(ISNUMBER(H82)=FALSE,"",73)</f>
        <v/>
      </c>
      <c r="B82" s="51" t="str">
        <f>IF(ISTEXT('[2]Pojedinačni plasman'!B78)=TRUE,'[2]Pojedinačni plasman'!B78,"")</f>
        <v/>
      </c>
      <c r="C82" s="52" t="str">
        <f>IF(ISTEXT('[2]Pojedinačni plasman'!C78)=TRUE,'[2]Pojedinačni plasman'!C78,"")</f>
        <v/>
      </c>
      <c r="D82" s="53" t="str">
        <f>IF(ISNUMBER('[2]Pojedinačni plasman'!E78)=TRUE,'[2]Pojedinačni plasman'!E78,"")</f>
        <v/>
      </c>
      <c r="E82" s="54" t="str">
        <f>IF(ISTEXT('[2]Pojedinačni plasman'!F78)=TRUE,'[2]Pojedinačni plasman'!F78,"")</f>
        <v/>
      </c>
      <c r="F82" s="55" t="str">
        <f>IF(ISNUMBER('[2]Pojedinačni plasman'!D78)=TRUE,'[2]Pojedinačni plasman'!D78,"")</f>
        <v/>
      </c>
      <c r="G82" s="323" t="str">
        <f>IF(ISNUMBER('[2]Pojedinačni plasman'!G78)=TRUE,'[2]Pojedinačni plasman'!G78,"")</f>
        <v/>
      </c>
      <c r="H82" s="56" t="str">
        <f>IF(ISNUMBER('[2]Pojedinačni plasman'!H78)=TRUE,'[2]Pojedinačni plasman'!H78,"")</f>
        <v/>
      </c>
      <c r="I82" s="20"/>
      <c r="J82" s="49"/>
      <c r="K82" s="8"/>
    </row>
    <row r="83" spans="1:11" x14ac:dyDescent="0.2">
      <c r="A83" s="50" t="str">
        <f>IF(ISNUMBER(H83)=FALSE,"",74)</f>
        <v/>
      </c>
      <c r="B83" s="51" t="str">
        <f>IF(ISTEXT('[2]Pojedinačni plasman'!B79)=TRUE,'[2]Pojedinačni plasman'!B79,"")</f>
        <v/>
      </c>
      <c r="C83" s="52" t="str">
        <f>IF(ISTEXT('[2]Pojedinačni plasman'!C79)=TRUE,'[2]Pojedinačni plasman'!C79,"")</f>
        <v/>
      </c>
      <c r="D83" s="53" t="str">
        <f>IF(ISNUMBER('[2]Pojedinačni plasman'!E79)=TRUE,'[2]Pojedinačni plasman'!E79,"")</f>
        <v/>
      </c>
      <c r="E83" s="54" t="str">
        <f>IF(ISTEXT('[2]Pojedinačni plasman'!F79)=TRUE,'[2]Pojedinačni plasman'!F79,"")</f>
        <v/>
      </c>
      <c r="F83" s="55" t="str">
        <f>IF(ISNUMBER('[2]Pojedinačni plasman'!D79)=TRUE,'[2]Pojedinačni plasman'!D79,"")</f>
        <v/>
      </c>
      <c r="G83" s="323" t="str">
        <f>IF(ISNUMBER('[2]Pojedinačni plasman'!G79)=TRUE,'[2]Pojedinačni plasman'!G79,"")</f>
        <v/>
      </c>
      <c r="H83" s="56" t="str">
        <f>IF(ISNUMBER('[2]Pojedinačni plasman'!H79)=TRUE,'[2]Pojedinačni plasman'!H79,"")</f>
        <v/>
      </c>
      <c r="I83" s="20"/>
      <c r="J83" s="49"/>
      <c r="K83" s="8"/>
    </row>
    <row r="84" spans="1:11" x14ac:dyDescent="0.2">
      <c r="A84" s="50" t="str">
        <f>IF(ISNUMBER(H84)=FALSE,"",75)</f>
        <v/>
      </c>
      <c r="B84" s="51" t="str">
        <f>IF(ISTEXT('[2]Pojedinačni plasman'!B80)=TRUE,'[2]Pojedinačni plasman'!B80,"")</f>
        <v/>
      </c>
      <c r="C84" s="52" t="str">
        <f>IF(ISTEXT('[2]Pojedinačni plasman'!C80)=TRUE,'[2]Pojedinačni plasman'!C80,"")</f>
        <v/>
      </c>
      <c r="D84" s="53" t="str">
        <f>IF(ISNUMBER('[2]Pojedinačni plasman'!E80)=TRUE,'[2]Pojedinačni plasman'!E80,"")</f>
        <v/>
      </c>
      <c r="E84" s="54" t="str">
        <f>IF(ISTEXT('[2]Pojedinačni plasman'!F80)=TRUE,'[2]Pojedinačni plasman'!F80,"")</f>
        <v/>
      </c>
      <c r="F84" s="55" t="str">
        <f>IF(ISNUMBER('[2]Pojedinačni plasman'!D80)=TRUE,'[2]Pojedinačni plasman'!D80,"")</f>
        <v/>
      </c>
      <c r="G84" s="323" t="str">
        <f>IF(ISNUMBER('[2]Pojedinačni plasman'!G80)=TRUE,'[2]Pojedinačni plasman'!G80,"")</f>
        <v/>
      </c>
      <c r="H84" s="56" t="str">
        <f>IF(ISNUMBER('[2]Pojedinačni plasman'!H80)=TRUE,'[2]Pojedinačni plasman'!H80,"")</f>
        <v/>
      </c>
      <c r="I84" s="20"/>
      <c r="J84" s="49"/>
      <c r="K84" s="8"/>
    </row>
    <row r="85" spans="1:11" x14ac:dyDescent="0.2">
      <c r="A85" s="50" t="str">
        <f>IF(ISNUMBER(H85)=FALSE,"",76)</f>
        <v/>
      </c>
      <c r="B85" s="51" t="str">
        <f>IF(ISTEXT('[2]Pojedinačni plasman'!B81)=TRUE,'[2]Pojedinačni plasman'!B81,"")</f>
        <v/>
      </c>
      <c r="C85" s="52" t="str">
        <f>IF(ISTEXT('[2]Pojedinačni plasman'!C81)=TRUE,'[2]Pojedinačni plasman'!C81,"")</f>
        <v/>
      </c>
      <c r="D85" s="53" t="str">
        <f>IF(ISNUMBER('[2]Pojedinačni plasman'!E81)=TRUE,'[2]Pojedinačni plasman'!E81,"")</f>
        <v/>
      </c>
      <c r="E85" s="54" t="str">
        <f>IF(ISTEXT('[2]Pojedinačni plasman'!F81)=TRUE,'[2]Pojedinačni plasman'!F81,"")</f>
        <v/>
      </c>
      <c r="F85" s="55" t="str">
        <f>IF(ISNUMBER('[2]Pojedinačni plasman'!D81)=TRUE,'[2]Pojedinačni plasman'!D81,"")</f>
        <v/>
      </c>
      <c r="G85" s="323" t="str">
        <f>IF(ISNUMBER('[2]Pojedinačni plasman'!G81)=TRUE,'[2]Pojedinačni plasman'!G81,"")</f>
        <v/>
      </c>
      <c r="H85" s="56" t="str">
        <f>IF(ISNUMBER('[2]Pojedinačni plasman'!H81)=TRUE,'[2]Pojedinačni plasman'!H81,"")</f>
        <v/>
      </c>
      <c r="I85" s="20"/>
      <c r="J85" s="49"/>
      <c r="K85" s="8"/>
    </row>
    <row r="86" spans="1:11" x14ac:dyDescent="0.2">
      <c r="A86" s="50" t="str">
        <f>IF(ISNUMBER(H86)=FALSE,"",77)</f>
        <v/>
      </c>
      <c r="B86" s="51" t="str">
        <f>IF(ISTEXT('[2]Pojedinačni plasman'!B82)=TRUE,'[2]Pojedinačni plasman'!B82,"")</f>
        <v/>
      </c>
      <c r="C86" s="52" t="str">
        <f>IF(ISTEXT('[2]Pojedinačni plasman'!C82)=TRUE,'[2]Pojedinačni plasman'!C82,"")</f>
        <v/>
      </c>
      <c r="D86" s="53" t="str">
        <f>IF(ISNUMBER('[2]Pojedinačni plasman'!E82)=TRUE,'[2]Pojedinačni plasman'!E82,"")</f>
        <v/>
      </c>
      <c r="E86" s="54" t="str">
        <f>IF(ISTEXT('[2]Pojedinačni plasman'!F82)=TRUE,'[2]Pojedinačni plasman'!F82,"")</f>
        <v/>
      </c>
      <c r="F86" s="55" t="str">
        <f>IF(ISNUMBER('[2]Pojedinačni plasman'!D82)=TRUE,'[2]Pojedinačni plasman'!D82,"")</f>
        <v/>
      </c>
      <c r="G86" s="323" t="str">
        <f>IF(ISNUMBER('[2]Pojedinačni plasman'!G82)=TRUE,'[2]Pojedinačni plasman'!G82,"")</f>
        <v/>
      </c>
      <c r="H86" s="56" t="str">
        <f>IF(ISNUMBER('[2]Pojedinačni plasman'!H82)=TRUE,'[2]Pojedinačni plasman'!H82,"")</f>
        <v/>
      </c>
      <c r="I86" s="20"/>
      <c r="J86" s="49"/>
      <c r="K86" s="8"/>
    </row>
    <row r="87" spans="1:11" x14ac:dyDescent="0.2">
      <c r="A87" s="50" t="str">
        <f>IF(ISNUMBER(H87)=FALSE,"",78)</f>
        <v/>
      </c>
      <c r="B87" s="51" t="str">
        <f>IF(ISTEXT('[2]Pojedinačni plasman'!B83)=TRUE,'[2]Pojedinačni plasman'!B83,"")</f>
        <v/>
      </c>
      <c r="C87" s="52" t="str">
        <f>IF(ISTEXT('[2]Pojedinačni plasman'!C83)=TRUE,'[2]Pojedinačni plasman'!C83,"")</f>
        <v/>
      </c>
      <c r="D87" s="53" t="str">
        <f>IF(ISNUMBER('[2]Pojedinačni plasman'!E83)=TRUE,'[2]Pojedinačni plasman'!E83,"")</f>
        <v/>
      </c>
      <c r="E87" s="54" t="str">
        <f>IF(ISTEXT('[2]Pojedinačni plasman'!F83)=TRUE,'[2]Pojedinačni plasman'!F83,"")</f>
        <v/>
      </c>
      <c r="F87" s="55" t="str">
        <f>IF(ISNUMBER('[2]Pojedinačni plasman'!D83)=TRUE,'[2]Pojedinačni plasman'!D83,"")</f>
        <v/>
      </c>
      <c r="G87" s="323" t="str">
        <f>IF(ISNUMBER('[2]Pojedinačni plasman'!G83)=TRUE,'[2]Pojedinačni plasman'!G83,"")</f>
        <v/>
      </c>
      <c r="H87" s="56" t="str">
        <f>IF(ISNUMBER('[2]Pojedinačni plasman'!H83)=TRUE,'[2]Pojedinačni plasman'!H83,"")</f>
        <v/>
      </c>
      <c r="I87" s="20"/>
      <c r="J87" s="49"/>
      <c r="K87" s="8"/>
    </row>
    <row r="88" spans="1:11" x14ac:dyDescent="0.2">
      <c r="A88" s="50" t="str">
        <f>IF(ISNUMBER(H88)=FALSE,"",79)</f>
        <v/>
      </c>
      <c r="B88" s="51" t="str">
        <f>IF(ISTEXT('[2]Pojedinačni plasman'!B84)=TRUE,'[2]Pojedinačni plasman'!B84,"")</f>
        <v/>
      </c>
      <c r="C88" s="52" t="str">
        <f>IF(ISTEXT('[2]Pojedinačni plasman'!C84)=TRUE,'[2]Pojedinačni plasman'!C84,"")</f>
        <v/>
      </c>
      <c r="D88" s="53" t="str">
        <f>IF(ISNUMBER('[2]Pojedinačni plasman'!E84)=TRUE,'[2]Pojedinačni plasman'!E84,"")</f>
        <v/>
      </c>
      <c r="E88" s="54" t="str">
        <f>IF(ISTEXT('[2]Pojedinačni plasman'!F84)=TRUE,'[2]Pojedinačni plasman'!F84,"")</f>
        <v/>
      </c>
      <c r="F88" s="55" t="str">
        <f>IF(ISNUMBER('[2]Pojedinačni plasman'!D84)=TRUE,'[2]Pojedinačni plasman'!D84,"")</f>
        <v/>
      </c>
      <c r="G88" s="323" t="str">
        <f>IF(ISNUMBER('[2]Pojedinačni plasman'!G84)=TRUE,'[2]Pojedinačni plasman'!G84,"")</f>
        <v/>
      </c>
      <c r="H88" s="56" t="str">
        <f>IF(ISNUMBER('[2]Pojedinačni plasman'!H84)=TRUE,'[2]Pojedinačni plasman'!H84,"")</f>
        <v/>
      </c>
      <c r="I88" s="20"/>
      <c r="J88" s="49"/>
      <c r="K88" s="8"/>
    </row>
    <row r="89" spans="1:11" x14ac:dyDescent="0.2">
      <c r="A89" s="50" t="str">
        <f>IF(ISNUMBER(H89)=FALSE,"",80)</f>
        <v/>
      </c>
      <c r="B89" s="51" t="str">
        <f>IF(ISTEXT('[2]Pojedinačni plasman'!B85)=TRUE,'[2]Pojedinačni plasman'!B85,"")</f>
        <v/>
      </c>
      <c r="C89" s="52" t="str">
        <f>IF(ISTEXT('[2]Pojedinačni plasman'!C85)=TRUE,'[2]Pojedinačni plasman'!C85,"")</f>
        <v/>
      </c>
      <c r="D89" s="53" t="str">
        <f>IF(ISNUMBER('[2]Pojedinačni plasman'!E85)=TRUE,'[2]Pojedinačni plasman'!E85,"")</f>
        <v/>
      </c>
      <c r="E89" s="54" t="str">
        <f>IF(ISTEXT('[2]Pojedinačni plasman'!F85)=TRUE,'[2]Pojedinačni plasman'!F85,"")</f>
        <v/>
      </c>
      <c r="F89" s="55" t="str">
        <f>IF(ISNUMBER('[2]Pojedinačni plasman'!D85)=TRUE,'[2]Pojedinačni plasman'!D85,"")</f>
        <v/>
      </c>
      <c r="G89" s="323" t="str">
        <f>IF(ISNUMBER('[2]Pojedinačni plasman'!G85)=TRUE,'[2]Pojedinačni plasman'!G85,"")</f>
        <v/>
      </c>
      <c r="H89" s="56" t="str">
        <f>IF(ISNUMBER('[2]Pojedinačni plasman'!H85)=TRUE,'[2]Pojedinačni plasman'!H85,"")</f>
        <v/>
      </c>
      <c r="I89" s="20"/>
      <c r="J89" s="49"/>
      <c r="K89" s="8"/>
    </row>
    <row r="90" spans="1:11" x14ac:dyDescent="0.2">
      <c r="A90" s="50" t="str">
        <f>IF(ISNUMBER(H90)=FALSE,"",81)</f>
        <v/>
      </c>
      <c r="B90" s="51" t="str">
        <f>IF(ISTEXT('[2]Pojedinačni plasman'!B86)=TRUE,'[2]Pojedinačni plasman'!B86,"")</f>
        <v/>
      </c>
      <c r="C90" s="52" t="str">
        <f>IF(ISTEXT('[2]Pojedinačni plasman'!C86)=TRUE,'[2]Pojedinačni plasman'!C86,"")</f>
        <v/>
      </c>
      <c r="D90" s="53" t="str">
        <f>IF(ISNUMBER('[2]Pojedinačni plasman'!E86)=TRUE,'[2]Pojedinačni plasman'!E86,"")</f>
        <v/>
      </c>
      <c r="E90" s="54" t="str">
        <f>IF(ISTEXT('[2]Pojedinačni plasman'!F86)=TRUE,'[2]Pojedinačni plasman'!F86,"")</f>
        <v/>
      </c>
      <c r="F90" s="55" t="str">
        <f>IF(ISNUMBER('[2]Pojedinačni plasman'!D86)=TRUE,'[2]Pojedinačni plasman'!D86,"")</f>
        <v/>
      </c>
      <c r="G90" s="323" t="str">
        <f>IF(ISNUMBER('[2]Pojedinačni plasman'!G86)=TRUE,'[2]Pojedinačni plasman'!G86,"")</f>
        <v/>
      </c>
      <c r="H90" s="56" t="str">
        <f>IF(ISNUMBER('[2]Pojedinačni plasman'!H86)=TRUE,'[2]Pojedinačni plasman'!H86,"")</f>
        <v/>
      </c>
      <c r="I90" s="20"/>
      <c r="J90" s="49"/>
      <c r="K90" s="8"/>
    </row>
    <row r="91" spans="1:11" x14ac:dyDescent="0.2">
      <c r="A91" s="50" t="str">
        <f>IF(ISNUMBER(H91)=FALSE,"",82)</f>
        <v/>
      </c>
      <c r="B91" s="51" t="str">
        <f>IF(ISTEXT('[2]Pojedinačni plasman'!B87)=TRUE,'[2]Pojedinačni plasman'!B87,"")</f>
        <v/>
      </c>
      <c r="C91" s="52" t="str">
        <f>IF(ISTEXT('[2]Pojedinačni plasman'!C87)=TRUE,'[2]Pojedinačni plasman'!C87,"")</f>
        <v/>
      </c>
      <c r="D91" s="53" t="str">
        <f>IF(ISNUMBER('[2]Pojedinačni plasman'!E87)=TRUE,'[2]Pojedinačni plasman'!E87,"")</f>
        <v/>
      </c>
      <c r="E91" s="54" t="str">
        <f>IF(ISTEXT('[2]Pojedinačni plasman'!F87)=TRUE,'[2]Pojedinačni plasman'!F87,"")</f>
        <v/>
      </c>
      <c r="F91" s="55" t="str">
        <f>IF(ISNUMBER('[2]Pojedinačni plasman'!D87)=TRUE,'[2]Pojedinačni plasman'!D87,"")</f>
        <v/>
      </c>
      <c r="G91" s="323" t="str">
        <f>IF(ISNUMBER('[2]Pojedinačni plasman'!G87)=TRUE,'[2]Pojedinačni plasman'!G87,"")</f>
        <v/>
      </c>
      <c r="H91" s="56" t="str">
        <f>IF(ISNUMBER('[2]Pojedinačni plasman'!H87)=TRUE,'[2]Pojedinačni plasman'!H87,"")</f>
        <v/>
      </c>
      <c r="I91" s="20"/>
      <c r="J91" s="49"/>
      <c r="K91" s="8"/>
    </row>
    <row r="92" spans="1:11" x14ac:dyDescent="0.2">
      <c r="A92" s="50" t="str">
        <f>IF(ISNUMBER(H92)=FALSE,"",83)</f>
        <v/>
      </c>
      <c r="B92" s="51" t="str">
        <f>IF(ISTEXT('[2]Pojedinačni plasman'!B88)=TRUE,'[2]Pojedinačni plasman'!B88,"")</f>
        <v/>
      </c>
      <c r="C92" s="52" t="str">
        <f>IF(ISTEXT('[2]Pojedinačni plasman'!C88)=TRUE,'[2]Pojedinačni plasman'!C88,"")</f>
        <v/>
      </c>
      <c r="D92" s="53" t="str">
        <f>IF(ISNUMBER('[2]Pojedinačni plasman'!E88)=TRUE,'[2]Pojedinačni plasman'!E88,"")</f>
        <v/>
      </c>
      <c r="E92" s="54" t="str">
        <f>IF(ISTEXT('[2]Pojedinačni plasman'!F88)=TRUE,'[2]Pojedinačni plasman'!F88,"")</f>
        <v/>
      </c>
      <c r="F92" s="55" t="str">
        <f>IF(ISNUMBER('[2]Pojedinačni plasman'!D88)=TRUE,'[2]Pojedinačni plasman'!D88,"")</f>
        <v/>
      </c>
      <c r="G92" s="323" t="str">
        <f>IF(ISNUMBER('[2]Pojedinačni plasman'!G88)=TRUE,'[2]Pojedinačni plasman'!G88,"")</f>
        <v/>
      </c>
      <c r="H92" s="56" t="str">
        <f>IF(ISNUMBER('[2]Pojedinačni plasman'!H88)=TRUE,'[2]Pojedinačni plasman'!H88,"")</f>
        <v/>
      </c>
      <c r="I92" s="20"/>
      <c r="J92" s="49"/>
      <c r="K92" s="8"/>
    </row>
    <row r="93" spans="1:11" x14ac:dyDescent="0.2">
      <c r="A93" s="50" t="str">
        <f>IF(ISNUMBER(H93)=FALSE,"",84)</f>
        <v/>
      </c>
      <c r="B93" s="51" t="str">
        <f>IF(ISTEXT('[2]Pojedinačni plasman'!B89)=TRUE,'[2]Pojedinačni plasman'!B89,"")</f>
        <v/>
      </c>
      <c r="C93" s="52" t="str">
        <f>IF(ISTEXT('[2]Pojedinačni plasman'!C89)=TRUE,'[2]Pojedinačni plasman'!C89,"")</f>
        <v/>
      </c>
      <c r="D93" s="53" t="str">
        <f>IF(ISNUMBER('[2]Pojedinačni plasman'!E89)=TRUE,'[2]Pojedinačni plasman'!E89,"")</f>
        <v/>
      </c>
      <c r="E93" s="54" t="str">
        <f>IF(ISTEXT('[2]Pojedinačni plasman'!F89)=TRUE,'[2]Pojedinačni plasman'!F89,"")</f>
        <v/>
      </c>
      <c r="F93" s="55" t="str">
        <f>IF(ISNUMBER('[2]Pojedinačni plasman'!D89)=TRUE,'[2]Pojedinačni plasman'!D89,"")</f>
        <v/>
      </c>
      <c r="G93" s="323" t="str">
        <f>IF(ISNUMBER('[2]Pojedinačni plasman'!G89)=TRUE,'[2]Pojedinačni plasman'!G89,"")</f>
        <v/>
      </c>
      <c r="H93" s="56" t="str">
        <f>IF(ISNUMBER('[2]Pojedinačni plasman'!H89)=TRUE,'[2]Pojedinačni plasman'!H89,"")</f>
        <v/>
      </c>
      <c r="I93" s="20"/>
      <c r="J93" s="49"/>
      <c r="K93" s="8"/>
    </row>
    <row r="94" spans="1:11" x14ac:dyDescent="0.2">
      <c r="A94" s="50" t="str">
        <f>IF(ISNUMBER(H94)=FALSE,"",85)</f>
        <v/>
      </c>
      <c r="B94" s="51" t="str">
        <f>IF(ISTEXT('[2]Pojedinačni plasman'!B90)=TRUE,'[2]Pojedinačni plasman'!B90,"")</f>
        <v/>
      </c>
      <c r="C94" s="52" t="str">
        <f>IF(ISTEXT('[2]Pojedinačni plasman'!C90)=TRUE,'[2]Pojedinačni plasman'!C90,"")</f>
        <v/>
      </c>
      <c r="D94" s="53" t="str">
        <f>IF(ISNUMBER('[2]Pojedinačni plasman'!E90)=TRUE,'[2]Pojedinačni plasman'!E90,"")</f>
        <v/>
      </c>
      <c r="E94" s="54" t="str">
        <f>IF(ISTEXT('[2]Pojedinačni plasman'!F90)=TRUE,'[2]Pojedinačni plasman'!F90,"")</f>
        <v/>
      </c>
      <c r="F94" s="55" t="str">
        <f>IF(ISNUMBER('[2]Pojedinačni plasman'!D90)=TRUE,'[2]Pojedinačni plasman'!D90,"")</f>
        <v/>
      </c>
      <c r="G94" s="323" t="str">
        <f>IF(ISNUMBER('[2]Pojedinačni plasman'!G90)=TRUE,'[2]Pojedinačni plasman'!G90,"")</f>
        <v/>
      </c>
      <c r="H94" s="56" t="str">
        <f>IF(ISNUMBER('[2]Pojedinačni plasman'!H90)=TRUE,'[2]Pojedinačni plasman'!H90,"")</f>
        <v/>
      </c>
      <c r="I94" s="20"/>
      <c r="J94" s="49"/>
      <c r="K94" s="8"/>
    </row>
    <row r="95" spans="1:11" x14ac:dyDescent="0.2">
      <c r="A95" s="50" t="str">
        <f>IF(ISNUMBER(H95)=FALSE,"",86)</f>
        <v/>
      </c>
      <c r="B95" s="51" t="str">
        <f>IF(ISTEXT('[2]Pojedinačni plasman'!B91)=TRUE,'[2]Pojedinačni plasman'!B91,"")</f>
        <v/>
      </c>
      <c r="C95" s="52" t="str">
        <f>IF(ISTEXT('[2]Pojedinačni plasman'!C91)=TRUE,'[2]Pojedinačni plasman'!C91,"")</f>
        <v/>
      </c>
      <c r="D95" s="53" t="str">
        <f>IF(ISNUMBER('[2]Pojedinačni plasman'!E91)=TRUE,'[2]Pojedinačni plasman'!E91,"")</f>
        <v/>
      </c>
      <c r="E95" s="54" t="str">
        <f>IF(ISTEXT('[2]Pojedinačni plasman'!F91)=TRUE,'[2]Pojedinačni plasman'!F91,"")</f>
        <v/>
      </c>
      <c r="F95" s="55" t="str">
        <f>IF(ISNUMBER('[2]Pojedinačni plasman'!D91)=TRUE,'[2]Pojedinačni plasman'!D91,"")</f>
        <v/>
      </c>
      <c r="G95" s="323" t="str">
        <f>IF(ISNUMBER('[2]Pojedinačni plasman'!G91)=TRUE,'[2]Pojedinačni plasman'!G91,"")</f>
        <v/>
      </c>
      <c r="H95" s="56" t="str">
        <f>IF(ISNUMBER('[2]Pojedinačni plasman'!H91)=TRUE,'[2]Pojedinačni plasman'!H91,"")</f>
        <v/>
      </c>
      <c r="I95" s="20"/>
      <c r="J95" s="49"/>
      <c r="K95" s="8"/>
    </row>
    <row r="96" spans="1:11" x14ac:dyDescent="0.2">
      <c r="A96" s="50" t="str">
        <f>IF(ISNUMBER(H96)=FALSE,"",87)</f>
        <v/>
      </c>
      <c r="B96" s="51" t="str">
        <f>IF(ISTEXT('[2]Pojedinačni plasman'!B92)=TRUE,'[2]Pojedinačni plasman'!B92,"")</f>
        <v/>
      </c>
      <c r="C96" s="52" t="str">
        <f>IF(ISTEXT('[2]Pojedinačni plasman'!C92)=TRUE,'[2]Pojedinačni plasman'!C92,"")</f>
        <v/>
      </c>
      <c r="D96" s="53" t="str">
        <f>IF(ISNUMBER('[2]Pojedinačni plasman'!E92)=TRUE,'[2]Pojedinačni plasman'!E92,"")</f>
        <v/>
      </c>
      <c r="E96" s="54" t="str">
        <f>IF(ISTEXT('[2]Pojedinačni plasman'!F92)=TRUE,'[2]Pojedinačni plasman'!F92,"")</f>
        <v/>
      </c>
      <c r="F96" s="55" t="str">
        <f>IF(ISNUMBER('[2]Pojedinačni plasman'!D92)=TRUE,'[2]Pojedinačni plasman'!D92,"")</f>
        <v/>
      </c>
      <c r="G96" s="323" t="str">
        <f>IF(ISNUMBER('[2]Pojedinačni plasman'!G92)=TRUE,'[2]Pojedinačni plasman'!G92,"")</f>
        <v/>
      </c>
      <c r="H96" s="56" t="str">
        <f>IF(ISNUMBER('[2]Pojedinačni plasman'!H92)=TRUE,'[2]Pojedinačni plasman'!H92,"")</f>
        <v/>
      </c>
      <c r="I96" s="20"/>
      <c r="J96" s="49"/>
      <c r="K96" s="8"/>
    </row>
    <row r="97" spans="1:11" x14ac:dyDescent="0.2">
      <c r="A97" s="50" t="str">
        <f>IF(ISNUMBER(H97)=FALSE,"",88)</f>
        <v/>
      </c>
      <c r="B97" s="51" t="str">
        <f>IF(ISTEXT('[2]Pojedinačni plasman'!B93)=TRUE,'[2]Pojedinačni plasman'!B93,"")</f>
        <v/>
      </c>
      <c r="C97" s="52" t="str">
        <f>IF(ISTEXT('[2]Pojedinačni plasman'!C93)=TRUE,'[2]Pojedinačni plasman'!C93,"")</f>
        <v/>
      </c>
      <c r="D97" s="53" t="str">
        <f>IF(ISNUMBER('[2]Pojedinačni plasman'!E93)=TRUE,'[2]Pojedinačni plasman'!E93,"")</f>
        <v/>
      </c>
      <c r="E97" s="54" t="str">
        <f>IF(ISTEXT('[2]Pojedinačni plasman'!F93)=TRUE,'[2]Pojedinačni plasman'!F93,"")</f>
        <v/>
      </c>
      <c r="F97" s="55" t="str">
        <f>IF(ISNUMBER('[2]Pojedinačni plasman'!D93)=TRUE,'[2]Pojedinačni plasman'!D93,"")</f>
        <v/>
      </c>
      <c r="G97" s="323" t="str">
        <f>IF(ISNUMBER('[2]Pojedinačni plasman'!G93)=TRUE,'[2]Pojedinačni plasman'!G93,"")</f>
        <v/>
      </c>
      <c r="H97" s="56" t="str">
        <f>IF(ISNUMBER('[2]Pojedinačni plasman'!H93)=TRUE,'[2]Pojedinačni plasman'!H93,"")</f>
        <v/>
      </c>
      <c r="I97" s="20"/>
      <c r="J97" s="49"/>
      <c r="K97" s="8"/>
    </row>
    <row r="98" spans="1:11" x14ac:dyDescent="0.2">
      <c r="A98" s="50" t="str">
        <f>IF(ISNUMBER(H98)=FALSE,"",89)</f>
        <v/>
      </c>
      <c r="B98" s="51" t="str">
        <f>IF(ISTEXT('[2]Pojedinačni plasman'!B94)=TRUE,'[2]Pojedinačni plasman'!B94,"")</f>
        <v/>
      </c>
      <c r="C98" s="52" t="str">
        <f>IF(ISTEXT('[2]Pojedinačni plasman'!C94)=TRUE,'[2]Pojedinačni plasman'!C94,"")</f>
        <v/>
      </c>
      <c r="D98" s="53" t="str">
        <f>IF(ISNUMBER('[2]Pojedinačni plasman'!E94)=TRUE,'[2]Pojedinačni plasman'!E94,"")</f>
        <v/>
      </c>
      <c r="E98" s="54" t="str">
        <f>IF(ISTEXT('[2]Pojedinačni plasman'!F94)=TRUE,'[2]Pojedinačni plasman'!F94,"")</f>
        <v/>
      </c>
      <c r="F98" s="55" t="str">
        <f>IF(ISNUMBER('[2]Pojedinačni plasman'!D94)=TRUE,'[2]Pojedinačni plasman'!D94,"")</f>
        <v/>
      </c>
      <c r="G98" s="323" t="str">
        <f>IF(ISNUMBER('[2]Pojedinačni plasman'!G94)=TRUE,'[2]Pojedinačni plasman'!G94,"")</f>
        <v/>
      </c>
      <c r="H98" s="56" t="str">
        <f>IF(ISNUMBER('[2]Pojedinačni plasman'!H94)=TRUE,'[2]Pojedinačni plasman'!H94,"")</f>
        <v/>
      </c>
      <c r="I98" s="20"/>
      <c r="J98" s="49"/>
      <c r="K98" s="8"/>
    </row>
    <row r="99" spans="1:11" x14ac:dyDescent="0.2">
      <c r="A99" s="50" t="str">
        <f>IF(ISNUMBER(H99)=FALSE,"",90)</f>
        <v/>
      </c>
      <c r="B99" s="51" t="str">
        <f>IF(ISTEXT('[2]Pojedinačni plasman'!B95)=TRUE,'[2]Pojedinačni plasman'!B95,"")</f>
        <v/>
      </c>
      <c r="C99" s="52" t="str">
        <f>IF(ISTEXT('[2]Pojedinačni plasman'!C95)=TRUE,'[2]Pojedinačni plasman'!C95,"")</f>
        <v/>
      </c>
      <c r="D99" s="53" t="str">
        <f>IF(ISNUMBER('[2]Pojedinačni plasman'!E95)=TRUE,'[2]Pojedinačni plasman'!E95,"")</f>
        <v/>
      </c>
      <c r="E99" s="54" t="str">
        <f>IF(ISTEXT('[2]Pojedinačni plasman'!F95)=TRUE,'[2]Pojedinačni plasman'!F95,"")</f>
        <v/>
      </c>
      <c r="F99" s="55" t="str">
        <f>IF(ISNUMBER('[2]Pojedinačni plasman'!D95)=TRUE,'[2]Pojedinačni plasman'!D95,"")</f>
        <v/>
      </c>
      <c r="G99" s="323" t="str">
        <f>IF(ISNUMBER('[2]Pojedinačni plasman'!G95)=TRUE,'[2]Pojedinačni plasman'!G95,"")</f>
        <v/>
      </c>
      <c r="H99" s="56" t="str">
        <f>IF(ISNUMBER('[2]Pojedinačni plasman'!H95)=TRUE,'[2]Pojedinačni plasman'!H95,"")</f>
        <v/>
      </c>
      <c r="I99" s="20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IF(ISTEXT('[2]Pojedinačni plasman'!B96)=TRUE,'[2]Pojedinačni plasman'!B96,"")</f>
        <v/>
      </c>
      <c r="C100" s="52" t="str">
        <f>IF(ISTEXT('[2]Pojedinačni plasman'!C96)=TRUE,'[2]Pojedinačni plasman'!C96,"")</f>
        <v/>
      </c>
      <c r="D100" s="53" t="str">
        <f>IF(ISNUMBER('[2]Pojedinačni plasman'!E96)=TRUE,'[2]Pojedinačni plasman'!E96,"")</f>
        <v/>
      </c>
      <c r="E100" s="54" t="str">
        <f>IF(ISTEXT('[2]Pojedinačni plasman'!F96)=TRUE,'[2]Pojedinačni plasman'!F96,"")</f>
        <v/>
      </c>
      <c r="F100" s="55" t="str">
        <f>IF(ISNUMBER('[2]Pojedinačni plasman'!D96)=TRUE,'[2]Pojedinačni plasman'!D96,"")</f>
        <v/>
      </c>
      <c r="G100" s="323" t="str">
        <f>IF(ISNUMBER('[2]Pojedinačni plasman'!G96)=TRUE,'[2]Pojedinačni plasman'!G96,"")</f>
        <v/>
      </c>
      <c r="H100" s="56" t="str">
        <f>IF(ISNUMBER('[2]Pojedinačni plasman'!H96)=TRUE,'[2]Pojedinačni plasman'!H96,"")</f>
        <v/>
      </c>
      <c r="I100" s="20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IF(ISTEXT('[2]Pojedinačni plasman'!B97)=TRUE,'[2]Pojedinačni plasman'!B97,"")</f>
        <v/>
      </c>
      <c r="C101" s="52" t="str">
        <f>IF(ISTEXT('[2]Pojedinačni plasman'!C97)=TRUE,'[2]Pojedinačni plasman'!C97,"")</f>
        <v/>
      </c>
      <c r="D101" s="53" t="str">
        <f>IF(ISNUMBER('[2]Pojedinačni plasman'!E97)=TRUE,'[2]Pojedinačni plasman'!E97,"")</f>
        <v/>
      </c>
      <c r="E101" s="54" t="str">
        <f>IF(ISTEXT('[2]Pojedinačni plasman'!F97)=TRUE,'[2]Pojedinačni plasman'!F97,"")</f>
        <v/>
      </c>
      <c r="F101" s="55" t="str">
        <f>IF(ISNUMBER('[2]Pojedinačni plasman'!D97)=TRUE,'[2]Pojedinačni plasman'!D97,"")</f>
        <v/>
      </c>
      <c r="G101" s="323" t="str">
        <f>IF(ISNUMBER('[2]Pojedinačni plasman'!G97)=TRUE,'[2]Pojedinačni plasman'!G97,"")</f>
        <v/>
      </c>
      <c r="H101" s="56" t="str">
        <f>IF(ISNUMBER('[2]Pojedinačni plasman'!H97)=TRUE,'[2]Pojedinačni plasman'!H97,"")</f>
        <v/>
      </c>
      <c r="I101" s="20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IF(ISTEXT('[2]Pojedinačni plasman'!B98)=TRUE,'[2]Pojedinačni plasman'!B98,"")</f>
        <v/>
      </c>
      <c r="C102" s="52" t="str">
        <f>IF(ISTEXT('[2]Pojedinačni plasman'!C98)=TRUE,'[2]Pojedinačni plasman'!C98,"")</f>
        <v/>
      </c>
      <c r="D102" s="53" t="str">
        <f>IF(ISNUMBER('[2]Pojedinačni plasman'!E98)=TRUE,'[2]Pojedinačni plasman'!E98,"")</f>
        <v/>
      </c>
      <c r="E102" s="54" t="str">
        <f>IF(ISTEXT('[2]Pojedinačni plasman'!F98)=TRUE,'[2]Pojedinačni plasman'!F98,"")</f>
        <v/>
      </c>
      <c r="F102" s="55" t="str">
        <f>IF(ISNUMBER('[2]Pojedinačni plasman'!D98)=TRUE,'[2]Pojedinačni plasman'!D98,"")</f>
        <v/>
      </c>
      <c r="G102" s="323" t="str">
        <f>IF(ISNUMBER('[2]Pojedinačni plasman'!G98)=TRUE,'[2]Pojedinačni plasman'!G98,"")</f>
        <v/>
      </c>
      <c r="H102" s="56" t="str">
        <f>IF(ISNUMBER('[2]Pojedinačni plasman'!H98)=TRUE,'[2]Pojedinačni plasman'!H98,"")</f>
        <v/>
      </c>
      <c r="I102" s="20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IF(ISTEXT('[2]Pojedinačni plasman'!B99)=TRUE,'[2]Pojedinačni plasman'!B99,"")</f>
        <v/>
      </c>
      <c r="C103" s="52" t="str">
        <f>IF(ISTEXT('[2]Pojedinačni plasman'!C99)=TRUE,'[2]Pojedinačni plasman'!C99,"")</f>
        <v/>
      </c>
      <c r="D103" s="53" t="str">
        <f>IF(ISNUMBER('[2]Pojedinačni plasman'!E99)=TRUE,'[2]Pojedinačni plasman'!E99,"")</f>
        <v/>
      </c>
      <c r="E103" s="54" t="str">
        <f>IF(ISTEXT('[2]Pojedinačni plasman'!F99)=TRUE,'[2]Pojedinačni plasman'!F99,"")</f>
        <v/>
      </c>
      <c r="F103" s="55" t="str">
        <f>IF(ISNUMBER('[2]Pojedinačni plasman'!D99)=TRUE,'[2]Pojedinačni plasman'!D99,"")</f>
        <v/>
      </c>
      <c r="G103" s="323" t="str">
        <f>IF(ISNUMBER('[2]Pojedinačni plasman'!G99)=TRUE,'[2]Pojedinačni plasman'!G99,"")</f>
        <v/>
      </c>
      <c r="H103" s="56" t="str">
        <f>IF(ISNUMBER('[2]Pojedinačni plasman'!H99)=TRUE,'[2]Pojedinačni plasman'!H99,"")</f>
        <v/>
      </c>
      <c r="I103" s="20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IF(ISTEXT('[2]Pojedinačni plasman'!B100)=TRUE,'[2]Pojedinačni plasman'!B100,"")</f>
        <v/>
      </c>
      <c r="C104" s="52" t="str">
        <f>IF(ISTEXT('[2]Pojedinačni plasman'!C100)=TRUE,'[2]Pojedinačni plasman'!C100,"")</f>
        <v/>
      </c>
      <c r="D104" s="53" t="str">
        <f>IF(ISNUMBER('[2]Pojedinačni plasman'!E100)=TRUE,'[2]Pojedinačni plasman'!E100,"")</f>
        <v/>
      </c>
      <c r="E104" s="54" t="str">
        <f>IF(ISTEXT('[2]Pojedinačni plasman'!F100)=TRUE,'[2]Pojedinačni plasman'!F100,"")</f>
        <v/>
      </c>
      <c r="F104" s="55" t="str">
        <f>IF(ISNUMBER('[2]Pojedinačni plasman'!D100)=TRUE,'[2]Pojedinačni plasman'!D100,"")</f>
        <v/>
      </c>
      <c r="G104" s="323" t="str">
        <f>IF(ISNUMBER('[2]Pojedinačni plasman'!G100)=TRUE,'[2]Pojedinačni plasman'!G100,"")</f>
        <v/>
      </c>
      <c r="H104" s="56" t="str">
        <f>IF(ISNUMBER('[2]Pojedinačni plasman'!H100)=TRUE,'[2]Pojedinačni plasman'!H100,"")</f>
        <v/>
      </c>
      <c r="I104" s="20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IF(ISTEXT('[2]Pojedinačni plasman'!B101)=TRUE,'[2]Pojedinačni plasman'!B101,"")</f>
        <v/>
      </c>
      <c r="C105" s="52" t="str">
        <f>IF(ISTEXT('[2]Pojedinačni plasman'!C101)=TRUE,'[2]Pojedinačni plasman'!C101,"")</f>
        <v/>
      </c>
      <c r="D105" s="53" t="str">
        <f>IF(ISNUMBER('[2]Pojedinačni plasman'!E101)=TRUE,'[2]Pojedinačni plasman'!E101,"")</f>
        <v/>
      </c>
      <c r="E105" s="54" t="str">
        <f>IF(ISTEXT('[2]Pojedinačni plasman'!F101)=TRUE,'[2]Pojedinačni plasman'!F101,"")</f>
        <v/>
      </c>
      <c r="F105" s="55" t="str">
        <f>IF(ISNUMBER('[2]Pojedinačni plasman'!D101)=TRUE,'[2]Pojedinačni plasman'!D101,"")</f>
        <v/>
      </c>
      <c r="G105" s="323" t="str">
        <f>IF(ISNUMBER('[2]Pojedinačni plasman'!G101)=TRUE,'[2]Pojedinačni plasman'!G101,"")</f>
        <v/>
      </c>
      <c r="H105" s="56" t="str">
        <f>IF(ISNUMBER('[2]Pojedinačni plasman'!H101)=TRUE,'[2]Pojedinačni plasman'!H101,"")</f>
        <v/>
      </c>
      <c r="I105" s="20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IF(ISTEXT('[2]Pojedinačni plasman'!B102)=TRUE,'[2]Pojedinačni plasman'!B102,"")</f>
        <v/>
      </c>
      <c r="C106" s="52" t="str">
        <f>IF(ISTEXT('[2]Pojedinačni plasman'!C102)=TRUE,'[2]Pojedinačni plasman'!C102,"")</f>
        <v/>
      </c>
      <c r="D106" s="53" t="str">
        <f>IF(ISNUMBER('[2]Pojedinačni plasman'!E102)=TRUE,'[2]Pojedinačni plasman'!E102,"")</f>
        <v/>
      </c>
      <c r="E106" s="54" t="str">
        <f>IF(ISTEXT('[2]Pojedinačni plasman'!F102)=TRUE,'[2]Pojedinačni plasman'!F102,"")</f>
        <v/>
      </c>
      <c r="F106" s="55" t="str">
        <f>IF(ISNUMBER('[2]Pojedinačni plasman'!D102)=TRUE,'[2]Pojedinačni plasman'!D102,"")</f>
        <v/>
      </c>
      <c r="G106" s="323" t="str">
        <f>IF(ISNUMBER('[2]Pojedinačni plasman'!G102)=TRUE,'[2]Pojedinačni plasman'!G102,"")</f>
        <v/>
      </c>
      <c r="H106" s="56" t="str">
        <f>IF(ISNUMBER('[2]Pojedinačni plasman'!H102)=TRUE,'[2]Pojedinačni plasman'!H102,"")</f>
        <v/>
      </c>
      <c r="I106" s="20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IF(ISTEXT('[2]Pojedinačni plasman'!B103)=TRUE,'[2]Pojedinačni plasman'!B103,"")</f>
        <v/>
      </c>
      <c r="C107" s="52" t="str">
        <f>IF(ISTEXT('[2]Pojedinačni plasman'!C103)=TRUE,'[2]Pojedinačni plasman'!C103,"")</f>
        <v/>
      </c>
      <c r="D107" s="53" t="str">
        <f>IF(ISNUMBER('[2]Pojedinačni plasman'!E103)=TRUE,'[2]Pojedinačni plasman'!E103,"")</f>
        <v/>
      </c>
      <c r="E107" s="54" t="str">
        <f>IF(ISTEXT('[2]Pojedinačni plasman'!F103)=TRUE,'[2]Pojedinačni plasman'!F103,"")</f>
        <v/>
      </c>
      <c r="F107" s="55" t="str">
        <f>IF(ISNUMBER('[2]Pojedinačni plasman'!D103)=TRUE,'[2]Pojedinačni plasman'!D103,"")</f>
        <v/>
      </c>
      <c r="G107" s="323" t="str">
        <f>IF(ISNUMBER('[2]Pojedinačni plasman'!G103)=TRUE,'[2]Pojedinačni plasman'!G103,"")</f>
        <v/>
      </c>
      <c r="H107" s="56" t="str">
        <f>IF(ISNUMBER('[2]Pojedinačni plasman'!H103)=TRUE,'[2]Pojedinačni plasman'!H103,"")</f>
        <v/>
      </c>
      <c r="I107" s="20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IF(ISTEXT('[2]Pojedinačni plasman'!B104)=TRUE,'[2]Pojedinačni plasman'!B104,"")</f>
        <v/>
      </c>
      <c r="C108" s="52" t="str">
        <f>IF(ISTEXT('[2]Pojedinačni plasman'!C104)=TRUE,'[2]Pojedinačni plasman'!C104,"")</f>
        <v/>
      </c>
      <c r="D108" s="53" t="str">
        <f>IF(ISNUMBER('[2]Pojedinačni plasman'!E104)=TRUE,'[2]Pojedinačni plasman'!E104,"")</f>
        <v/>
      </c>
      <c r="E108" s="54" t="str">
        <f>IF(ISTEXT('[2]Pojedinačni plasman'!F104)=TRUE,'[2]Pojedinačni plasman'!F104,"")</f>
        <v/>
      </c>
      <c r="F108" s="55" t="str">
        <f>IF(ISNUMBER('[2]Pojedinačni plasman'!D104)=TRUE,'[2]Pojedinačni plasman'!D104,"")</f>
        <v/>
      </c>
      <c r="G108" s="323" t="str">
        <f>IF(ISNUMBER('[2]Pojedinačni plasman'!G104)=TRUE,'[2]Pojedinačni plasman'!G104,"")</f>
        <v/>
      </c>
      <c r="H108" s="56" t="str">
        <f>IF(ISNUMBER('[2]Pojedinačni plasman'!H104)=TRUE,'[2]Pojedinačni plasman'!H104,"")</f>
        <v/>
      </c>
      <c r="I108" s="20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IF(ISTEXT('[2]Pojedinačni plasman'!B105)=TRUE,'[2]Pojedinačni plasman'!B105,"")</f>
        <v/>
      </c>
      <c r="C109" s="52" t="str">
        <f>IF(ISTEXT('[2]Pojedinačni plasman'!C105)=TRUE,'[2]Pojedinačni plasman'!C105,"")</f>
        <v/>
      </c>
      <c r="D109" s="53" t="str">
        <f>IF(ISNUMBER('[2]Pojedinačni plasman'!E105)=TRUE,'[2]Pojedinačni plasman'!E105,"")</f>
        <v/>
      </c>
      <c r="E109" s="54" t="str">
        <f>IF(ISTEXT('[2]Pojedinačni plasman'!F105)=TRUE,'[2]Pojedinačni plasman'!F105,"")</f>
        <v/>
      </c>
      <c r="F109" s="55" t="str">
        <f>IF(ISNUMBER('[2]Pojedinačni plasman'!D105)=TRUE,'[2]Pojedinačni plasman'!D105,"")</f>
        <v/>
      </c>
      <c r="G109" s="323" t="str">
        <f>IF(ISNUMBER('[2]Pojedinačni plasman'!G105)=TRUE,'[2]Pojedinačni plasman'!G105,"")</f>
        <v/>
      </c>
      <c r="H109" s="56" t="str">
        <f>IF(ISNUMBER('[2]Pojedinačni plasman'!H105)=TRUE,'[2]Pojedinačni plasman'!H105,"")</f>
        <v/>
      </c>
      <c r="I109" s="20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IF(ISTEXT('[2]Pojedinačni plasman'!B106)=TRUE,'[2]Pojedinačni plasman'!B106,"")</f>
        <v/>
      </c>
      <c r="C110" s="52" t="str">
        <f>IF(ISTEXT('[2]Pojedinačni plasman'!C106)=TRUE,'[2]Pojedinačni plasman'!C106,"")</f>
        <v/>
      </c>
      <c r="D110" s="53" t="str">
        <f>IF(ISNUMBER('[2]Pojedinačni plasman'!E106)=TRUE,'[2]Pojedinačni plasman'!E106,"")</f>
        <v/>
      </c>
      <c r="E110" s="54" t="str">
        <f>IF(ISTEXT('[2]Pojedinačni plasman'!F106)=TRUE,'[2]Pojedinačni plasman'!F106,"")</f>
        <v/>
      </c>
      <c r="F110" s="55" t="str">
        <f>IF(ISNUMBER('[2]Pojedinačni plasman'!D106)=TRUE,'[2]Pojedinačni plasman'!D106,"")</f>
        <v/>
      </c>
      <c r="G110" s="323" t="str">
        <f>IF(ISNUMBER('[2]Pojedinačni plasman'!G106)=TRUE,'[2]Pojedinačni plasman'!G106,"")</f>
        <v/>
      </c>
      <c r="H110" s="56" t="str">
        <f>IF(ISNUMBER('[2]Pojedinačni plasman'!H106)=TRUE,'[2]Pojedinačni plasman'!H106,"")</f>
        <v/>
      </c>
      <c r="I110" s="20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IF(ISTEXT('[2]Pojedinačni plasman'!B107)=TRUE,'[2]Pojedinačni plasman'!B107,"")</f>
        <v/>
      </c>
      <c r="C111" s="52" t="str">
        <f>IF(ISTEXT('[2]Pojedinačni plasman'!C107)=TRUE,'[2]Pojedinačni plasman'!C107,"")</f>
        <v/>
      </c>
      <c r="D111" s="53" t="str">
        <f>IF(ISNUMBER('[2]Pojedinačni plasman'!E107)=TRUE,'[2]Pojedinačni plasman'!E107,"")</f>
        <v/>
      </c>
      <c r="E111" s="54" t="str">
        <f>IF(ISTEXT('[2]Pojedinačni plasman'!F107)=TRUE,'[2]Pojedinačni plasman'!F107,"")</f>
        <v/>
      </c>
      <c r="F111" s="55" t="str">
        <f>IF(ISNUMBER('[2]Pojedinačni plasman'!D107)=TRUE,'[2]Pojedinačni plasman'!D107,"")</f>
        <v/>
      </c>
      <c r="G111" s="323" t="str">
        <f>IF(ISNUMBER('[2]Pojedinačni plasman'!G107)=TRUE,'[2]Pojedinačni plasman'!G107,"")</f>
        <v/>
      </c>
      <c r="H111" s="56" t="str">
        <f>IF(ISNUMBER('[2]Pojedinačni plasman'!H107)=TRUE,'[2]Pojedinačni plasman'!H107,"")</f>
        <v/>
      </c>
      <c r="I111" s="20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IF(ISTEXT('[2]Pojedinačni plasman'!B108)=TRUE,'[2]Pojedinačni plasman'!B108,"")</f>
        <v/>
      </c>
      <c r="C112" s="52" t="str">
        <f>IF(ISTEXT('[2]Pojedinačni plasman'!C108)=TRUE,'[2]Pojedinačni plasman'!C108,"")</f>
        <v/>
      </c>
      <c r="D112" s="53" t="str">
        <f>IF(ISNUMBER('[2]Pojedinačni plasman'!E108)=TRUE,'[2]Pojedinačni plasman'!E108,"")</f>
        <v/>
      </c>
      <c r="E112" s="54" t="str">
        <f>IF(ISTEXT('[2]Pojedinačni plasman'!F108)=TRUE,'[2]Pojedinačni plasman'!F108,"")</f>
        <v/>
      </c>
      <c r="F112" s="55" t="str">
        <f>IF(ISNUMBER('[2]Pojedinačni plasman'!D108)=TRUE,'[2]Pojedinačni plasman'!D108,"")</f>
        <v/>
      </c>
      <c r="G112" s="323" t="str">
        <f>IF(ISNUMBER('[2]Pojedinačni plasman'!G108)=TRUE,'[2]Pojedinačni plasman'!G108,"")</f>
        <v/>
      </c>
      <c r="H112" s="56" t="str">
        <f>IF(ISNUMBER('[2]Pojedinačni plasman'!H108)=TRUE,'[2]Pojedinačni plasman'!H108,"")</f>
        <v/>
      </c>
      <c r="I112" s="20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IF(ISTEXT('[2]Pojedinačni plasman'!B109)=TRUE,'[2]Pojedinačni plasman'!B109,"")</f>
        <v/>
      </c>
      <c r="C113" s="52" t="str">
        <f>IF(ISTEXT('[2]Pojedinačni plasman'!C109)=TRUE,'[2]Pojedinačni plasman'!C109,"")</f>
        <v/>
      </c>
      <c r="D113" s="53" t="str">
        <f>IF(ISNUMBER('[2]Pojedinačni plasman'!E109)=TRUE,'[2]Pojedinačni plasman'!E109,"")</f>
        <v/>
      </c>
      <c r="E113" s="54" t="str">
        <f>IF(ISTEXT('[2]Pojedinačni plasman'!F109)=TRUE,'[2]Pojedinačni plasman'!F109,"")</f>
        <v/>
      </c>
      <c r="F113" s="55" t="str">
        <f>IF(ISNUMBER('[2]Pojedinačni plasman'!D109)=TRUE,'[2]Pojedinačni plasman'!D109,"")</f>
        <v/>
      </c>
      <c r="G113" s="323" t="str">
        <f>IF(ISNUMBER('[2]Pojedinačni plasman'!G109)=TRUE,'[2]Pojedinačni plasman'!G109,"")</f>
        <v/>
      </c>
      <c r="H113" s="56" t="str">
        <f>IF(ISNUMBER('[2]Pojedinačni plasman'!H109)=TRUE,'[2]Pojedinačni plasman'!H109,"")</f>
        <v/>
      </c>
      <c r="I113" s="20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IF(ISTEXT('[2]Pojedinačni plasman'!B110)=TRUE,'[2]Pojedinačni plasman'!B110,"")</f>
        <v/>
      </c>
      <c r="C114" s="52" t="str">
        <f>IF(ISTEXT('[2]Pojedinačni plasman'!C110)=TRUE,'[2]Pojedinačni plasman'!C110,"")</f>
        <v/>
      </c>
      <c r="D114" s="53" t="str">
        <f>IF(ISNUMBER('[2]Pojedinačni plasman'!E110)=TRUE,'[2]Pojedinačni plasman'!E110,"")</f>
        <v/>
      </c>
      <c r="E114" s="54" t="str">
        <f>IF(ISTEXT('[2]Pojedinačni plasman'!F110)=TRUE,'[2]Pojedinačni plasman'!F110,"")</f>
        <v/>
      </c>
      <c r="F114" s="55" t="str">
        <f>IF(ISNUMBER('[2]Pojedinačni plasman'!D110)=TRUE,'[2]Pojedinačni plasman'!D110,"")</f>
        <v/>
      </c>
      <c r="G114" s="323" t="str">
        <f>IF(ISNUMBER('[2]Pojedinačni plasman'!G110)=TRUE,'[2]Pojedinačni plasman'!G110,"")</f>
        <v/>
      </c>
      <c r="H114" s="56" t="str">
        <f>IF(ISNUMBER('[2]Pojedinačni plasman'!H110)=TRUE,'[2]Pojedinačni plasman'!H110,"")</f>
        <v/>
      </c>
      <c r="I114" s="20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IF(ISTEXT('[2]Pojedinačni plasman'!B111)=TRUE,'[2]Pojedinačni plasman'!B111,"")</f>
        <v/>
      </c>
      <c r="C115" s="52" t="str">
        <f>IF(ISTEXT('[2]Pojedinačni plasman'!C111)=TRUE,'[2]Pojedinačni plasman'!C111,"")</f>
        <v/>
      </c>
      <c r="D115" s="53" t="str">
        <f>IF(ISNUMBER('[2]Pojedinačni plasman'!E111)=TRUE,'[2]Pojedinačni plasman'!E111,"")</f>
        <v/>
      </c>
      <c r="E115" s="54" t="str">
        <f>IF(ISTEXT('[2]Pojedinačni plasman'!F111)=TRUE,'[2]Pojedinačni plasman'!F111,"")</f>
        <v/>
      </c>
      <c r="F115" s="55" t="str">
        <f>IF(ISNUMBER('[2]Pojedinačni plasman'!D111)=TRUE,'[2]Pojedinačni plasman'!D111,"")</f>
        <v/>
      </c>
      <c r="G115" s="323" t="str">
        <f>IF(ISNUMBER('[2]Pojedinačni plasman'!G111)=TRUE,'[2]Pojedinačni plasman'!G111,"")</f>
        <v/>
      </c>
      <c r="H115" s="56" t="str">
        <f>IF(ISNUMBER('[2]Pojedinačni plasman'!H111)=TRUE,'[2]Pojedinačni plasman'!H111,"")</f>
        <v/>
      </c>
      <c r="I115" s="20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IF(ISTEXT('[2]Pojedinačni plasman'!B112)=TRUE,'[2]Pojedinačni plasman'!B112,"")</f>
        <v/>
      </c>
      <c r="C116" s="52" t="str">
        <f>IF(ISTEXT('[2]Pojedinačni plasman'!C112)=TRUE,'[2]Pojedinačni plasman'!C112,"")</f>
        <v/>
      </c>
      <c r="D116" s="53" t="str">
        <f>IF(ISNUMBER('[2]Pojedinačni plasman'!E112)=TRUE,'[2]Pojedinačni plasman'!E112,"")</f>
        <v/>
      </c>
      <c r="E116" s="54" t="str">
        <f>IF(ISTEXT('[2]Pojedinačni plasman'!F112)=TRUE,'[2]Pojedinačni plasman'!F112,"")</f>
        <v/>
      </c>
      <c r="F116" s="55" t="str">
        <f>IF(ISNUMBER('[2]Pojedinačni plasman'!D112)=TRUE,'[2]Pojedinačni plasman'!D112,"")</f>
        <v/>
      </c>
      <c r="G116" s="323" t="str">
        <f>IF(ISNUMBER('[2]Pojedinačni plasman'!G112)=TRUE,'[2]Pojedinačni plasman'!G112,"")</f>
        <v/>
      </c>
      <c r="H116" s="56" t="str">
        <f>IF(ISNUMBER('[2]Pojedinačni plasman'!H112)=TRUE,'[2]Pojedinačni plasman'!H112,"")</f>
        <v/>
      </c>
      <c r="I116" s="20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IF(ISTEXT('[2]Pojedinačni plasman'!B113)=TRUE,'[2]Pojedinačni plasman'!B113,"")</f>
        <v/>
      </c>
      <c r="C117" s="52" t="str">
        <f>IF(ISTEXT('[2]Pojedinačni plasman'!C113)=TRUE,'[2]Pojedinačni plasman'!C113,"")</f>
        <v/>
      </c>
      <c r="D117" s="53" t="str">
        <f>IF(ISNUMBER('[2]Pojedinačni plasman'!E113)=TRUE,'[2]Pojedinačni plasman'!E113,"")</f>
        <v/>
      </c>
      <c r="E117" s="54" t="str">
        <f>IF(ISTEXT('[2]Pojedinačni plasman'!F113)=TRUE,'[2]Pojedinačni plasman'!F113,"")</f>
        <v/>
      </c>
      <c r="F117" s="55" t="str">
        <f>IF(ISNUMBER('[2]Pojedinačni plasman'!D113)=TRUE,'[2]Pojedinačni plasman'!D113,"")</f>
        <v/>
      </c>
      <c r="G117" s="323" t="str">
        <f>IF(ISNUMBER('[2]Pojedinačni plasman'!G113)=TRUE,'[2]Pojedinačni plasman'!G113,"")</f>
        <v/>
      </c>
      <c r="H117" s="56" t="str">
        <f>IF(ISNUMBER('[2]Pojedinačni plasman'!H113)=TRUE,'[2]Pojedinačni plasman'!H113,"")</f>
        <v/>
      </c>
      <c r="I117" s="20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IF(ISTEXT('[2]Pojedinačni plasman'!B114)=TRUE,'[2]Pojedinačni plasman'!B114,"")</f>
        <v/>
      </c>
      <c r="C118" s="52" t="str">
        <f>IF(ISTEXT('[2]Pojedinačni plasman'!C114)=TRUE,'[2]Pojedinačni plasman'!C114,"")</f>
        <v/>
      </c>
      <c r="D118" s="53" t="str">
        <f>IF(ISNUMBER('[2]Pojedinačni plasman'!E114)=TRUE,'[2]Pojedinačni plasman'!E114,"")</f>
        <v/>
      </c>
      <c r="E118" s="54" t="str">
        <f>IF(ISTEXT('[2]Pojedinačni plasman'!F114)=TRUE,'[2]Pojedinačni plasman'!F114,"")</f>
        <v/>
      </c>
      <c r="F118" s="55" t="str">
        <f>IF(ISNUMBER('[2]Pojedinačni plasman'!D114)=TRUE,'[2]Pojedinačni plasman'!D114,"")</f>
        <v/>
      </c>
      <c r="G118" s="323" t="str">
        <f>IF(ISNUMBER('[2]Pojedinačni plasman'!G114)=TRUE,'[2]Pojedinačni plasman'!G114,"")</f>
        <v/>
      </c>
      <c r="H118" s="56" t="str">
        <f>IF(ISNUMBER('[2]Pojedinačni plasman'!H114)=TRUE,'[2]Pojedinačni plasman'!H114,"")</f>
        <v/>
      </c>
      <c r="I118" s="20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IF(ISTEXT('[2]Pojedinačni plasman'!B115)=TRUE,'[2]Pojedinačni plasman'!B115,"")</f>
        <v/>
      </c>
      <c r="C119" s="52" t="str">
        <f>IF(ISTEXT('[2]Pojedinačni plasman'!C115)=TRUE,'[2]Pojedinačni plasman'!C115,"")</f>
        <v/>
      </c>
      <c r="D119" s="53" t="str">
        <f>IF(ISNUMBER('[2]Pojedinačni plasman'!E115)=TRUE,'[2]Pojedinačni plasman'!E115,"")</f>
        <v/>
      </c>
      <c r="E119" s="54" t="str">
        <f>IF(ISTEXT('[2]Pojedinačni plasman'!F115)=TRUE,'[2]Pojedinačni plasman'!F115,"")</f>
        <v/>
      </c>
      <c r="F119" s="55" t="str">
        <f>IF(ISNUMBER('[2]Pojedinačni plasman'!D115)=TRUE,'[2]Pojedinačni plasman'!D115,"")</f>
        <v/>
      </c>
      <c r="G119" s="323" t="str">
        <f>IF(ISNUMBER('[2]Pojedinačni plasman'!G115)=TRUE,'[2]Pojedinačni plasman'!G115,"")</f>
        <v/>
      </c>
      <c r="H119" s="56" t="str">
        <f>IF(ISNUMBER('[2]Pojedinačni plasman'!H115)=TRUE,'[2]Pojedinačni plasman'!H115,"")</f>
        <v/>
      </c>
      <c r="I119" s="20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IF(ISTEXT('[2]Pojedinačni plasman'!B116)=TRUE,'[2]Pojedinačni plasman'!B116,"")</f>
        <v/>
      </c>
      <c r="C120" s="52" t="str">
        <f>IF(ISTEXT('[2]Pojedinačni plasman'!C116)=TRUE,'[2]Pojedinačni plasman'!C116,"")</f>
        <v/>
      </c>
      <c r="D120" s="53" t="str">
        <f>IF(ISNUMBER('[2]Pojedinačni plasman'!E116)=TRUE,'[2]Pojedinačni plasman'!E116,"")</f>
        <v/>
      </c>
      <c r="E120" s="54" t="str">
        <f>IF(ISTEXT('[2]Pojedinačni plasman'!F116)=TRUE,'[2]Pojedinačni plasman'!F116,"")</f>
        <v/>
      </c>
      <c r="F120" s="55" t="str">
        <f>IF(ISNUMBER('[2]Pojedinačni plasman'!D116)=TRUE,'[2]Pojedinačni plasman'!D116,"")</f>
        <v/>
      </c>
      <c r="G120" s="323" t="str">
        <f>IF(ISNUMBER('[2]Pojedinačni plasman'!G116)=TRUE,'[2]Pojedinačni plasman'!G116,"")</f>
        <v/>
      </c>
      <c r="H120" s="56" t="str">
        <f>IF(ISNUMBER('[2]Pojedinačni plasman'!H116)=TRUE,'[2]Pojedinačni plasman'!H116,"")</f>
        <v/>
      </c>
      <c r="I120" s="20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IF(ISTEXT('[2]Pojedinačni plasman'!B117)=TRUE,'[2]Pojedinačni plasman'!B117,"")</f>
        <v/>
      </c>
      <c r="C121" s="52" t="str">
        <f>IF(ISTEXT('[2]Pojedinačni plasman'!C117)=TRUE,'[2]Pojedinačni plasman'!C117,"")</f>
        <v/>
      </c>
      <c r="D121" s="53" t="str">
        <f>IF(ISNUMBER('[2]Pojedinačni plasman'!E117)=TRUE,'[2]Pojedinačni plasman'!E117,"")</f>
        <v/>
      </c>
      <c r="E121" s="54" t="str">
        <f>IF(ISTEXT('[2]Pojedinačni plasman'!F117)=TRUE,'[2]Pojedinačni plasman'!F117,"")</f>
        <v/>
      </c>
      <c r="F121" s="55" t="str">
        <f>IF(ISNUMBER('[2]Pojedinačni plasman'!D117)=TRUE,'[2]Pojedinačni plasman'!D117,"")</f>
        <v/>
      </c>
      <c r="G121" s="323" t="str">
        <f>IF(ISNUMBER('[2]Pojedinačni plasman'!G117)=TRUE,'[2]Pojedinačni plasman'!G117,"")</f>
        <v/>
      </c>
      <c r="H121" s="56" t="str">
        <f>IF(ISNUMBER('[2]Pojedinačni plasman'!H117)=TRUE,'[2]Pojedinačni plasman'!H117,"")</f>
        <v/>
      </c>
      <c r="I121" s="20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IF(ISTEXT('[2]Pojedinačni plasman'!B118)=TRUE,'[2]Pojedinačni plasman'!B118,"")</f>
        <v/>
      </c>
      <c r="C122" s="52" t="str">
        <f>IF(ISTEXT('[2]Pojedinačni plasman'!C118)=TRUE,'[2]Pojedinačni plasman'!C118,"")</f>
        <v/>
      </c>
      <c r="D122" s="53" t="str">
        <f>IF(ISNUMBER('[2]Pojedinačni plasman'!E118)=TRUE,'[2]Pojedinačni plasman'!E118,"")</f>
        <v/>
      </c>
      <c r="E122" s="54" t="str">
        <f>IF(ISTEXT('[2]Pojedinačni plasman'!F118)=TRUE,'[2]Pojedinačni plasman'!F118,"")</f>
        <v/>
      </c>
      <c r="F122" s="55" t="str">
        <f>IF(ISNUMBER('[2]Pojedinačni plasman'!D118)=TRUE,'[2]Pojedinačni plasman'!D118,"")</f>
        <v/>
      </c>
      <c r="G122" s="323" t="str">
        <f>IF(ISNUMBER('[2]Pojedinačni plasman'!G118)=TRUE,'[2]Pojedinačni plasman'!G118,"")</f>
        <v/>
      </c>
      <c r="H122" s="56" t="str">
        <f>IF(ISNUMBER('[2]Pojedinačni plasman'!H118)=TRUE,'[2]Pojedinačni plasman'!H118,"")</f>
        <v/>
      </c>
      <c r="I122" s="20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IF(ISTEXT('[2]Pojedinačni plasman'!B119)=TRUE,'[2]Pojedinačni plasman'!B119,"")</f>
        <v/>
      </c>
      <c r="C123" s="52" t="str">
        <f>IF(ISTEXT('[2]Pojedinačni plasman'!C119)=TRUE,'[2]Pojedinačni plasman'!C119,"")</f>
        <v/>
      </c>
      <c r="D123" s="53" t="str">
        <f>IF(ISNUMBER('[2]Pojedinačni plasman'!E119)=TRUE,'[2]Pojedinačni plasman'!E119,"")</f>
        <v/>
      </c>
      <c r="E123" s="54" t="str">
        <f>IF(ISTEXT('[2]Pojedinačni plasman'!F119)=TRUE,'[2]Pojedinačni plasman'!F119,"")</f>
        <v/>
      </c>
      <c r="F123" s="55" t="str">
        <f>IF(ISNUMBER('[2]Pojedinačni plasman'!D119)=TRUE,'[2]Pojedinačni plasman'!D119,"")</f>
        <v/>
      </c>
      <c r="G123" s="323" t="str">
        <f>IF(ISNUMBER('[2]Pojedinačni plasman'!G119)=TRUE,'[2]Pojedinačni plasman'!G119,"")</f>
        <v/>
      </c>
      <c r="H123" s="56" t="str">
        <f>IF(ISNUMBER('[2]Pojedinačni plasman'!H119)=TRUE,'[2]Pojedinačni plasman'!H119,"")</f>
        <v/>
      </c>
      <c r="I123" s="20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IF(ISTEXT('[2]Pojedinačni plasman'!B120)=TRUE,'[2]Pojedinačni plasman'!B120,"")</f>
        <v/>
      </c>
      <c r="C124" s="52" t="str">
        <f>IF(ISTEXT('[2]Pojedinačni plasman'!C120)=TRUE,'[2]Pojedinačni plasman'!C120,"")</f>
        <v/>
      </c>
      <c r="D124" s="53" t="str">
        <f>IF(ISNUMBER('[2]Pojedinačni plasman'!E120)=TRUE,'[2]Pojedinačni plasman'!E120,"")</f>
        <v/>
      </c>
      <c r="E124" s="54" t="str">
        <f>IF(ISTEXT('[2]Pojedinačni plasman'!F120)=TRUE,'[2]Pojedinačni plasman'!F120,"")</f>
        <v/>
      </c>
      <c r="F124" s="55" t="str">
        <f>IF(ISNUMBER('[2]Pojedinačni plasman'!D120)=TRUE,'[2]Pojedinačni plasman'!D120,"")</f>
        <v/>
      </c>
      <c r="G124" s="323" t="str">
        <f>IF(ISNUMBER('[2]Pojedinačni plasman'!G120)=TRUE,'[2]Pojedinačni plasman'!G120,"")</f>
        <v/>
      </c>
      <c r="H124" s="56" t="str">
        <f>IF(ISNUMBER('[2]Pojedinačni plasman'!H120)=TRUE,'[2]Pojedinačni plasman'!H120,"")</f>
        <v/>
      </c>
      <c r="I124" s="20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IF(ISTEXT('[2]Pojedinačni plasman'!B121)=TRUE,'[2]Pojedinačni plasman'!B121,"")</f>
        <v/>
      </c>
      <c r="C125" s="52" t="str">
        <f>IF(ISTEXT('[2]Pojedinačni plasman'!C121)=TRUE,'[2]Pojedinačni plasman'!C121,"")</f>
        <v/>
      </c>
      <c r="D125" s="53" t="str">
        <f>IF(ISNUMBER('[2]Pojedinačni plasman'!E121)=TRUE,'[2]Pojedinačni plasman'!E121,"")</f>
        <v/>
      </c>
      <c r="E125" s="54" t="str">
        <f>IF(ISTEXT('[2]Pojedinačni plasman'!F121)=TRUE,'[2]Pojedinačni plasman'!F121,"")</f>
        <v/>
      </c>
      <c r="F125" s="55" t="str">
        <f>IF(ISNUMBER('[2]Pojedinačni plasman'!D121)=TRUE,'[2]Pojedinačni plasman'!D121,"")</f>
        <v/>
      </c>
      <c r="G125" s="323" t="str">
        <f>IF(ISNUMBER('[2]Pojedinačni plasman'!G121)=TRUE,'[2]Pojedinačni plasman'!G121,"")</f>
        <v/>
      </c>
      <c r="H125" s="56" t="str">
        <f>IF(ISNUMBER('[2]Pojedinačni plasman'!H121)=TRUE,'[2]Pojedinačni plasman'!H121,"")</f>
        <v/>
      </c>
      <c r="I125" s="20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IF(ISTEXT('[2]Pojedinačni plasman'!B122)=TRUE,'[2]Pojedinačni plasman'!B122,"")</f>
        <v/>
      </c>
      <c r="C126" s="52" t="str">
        <f>IF(ISTEXT('[2]Pojedinačni plasman'!C122)=TRUE,'[2]Pojedinačni plasman'!C122,"")</f>
        <v/>
      </c>
      <c r="D126" s="53" t="str">
        <f>IF(ISNUMBER('[2]Pojedinačni plasman'!E122)=TRUE,'[2]Pojedinačni plasman'!E122,"")</f>
        <v/>
      </c>
      <c r="E126" s="54" t="str">
        <f>IF(ISTEXT('[2]Pojedinačni plasman'!F122)=TRUE,'[2]Pojedinačni plasman'!F122,"")</f>
        <v/>
      </c>
      <c r="F126" s="55" t="str">
        <f>IF(ISNUMBER('[2]Pojedinačni plasman'!D122)=TRUE,'[2]Pojedinačni plasman'!D122,"")</f>
        <v/>
      </c>
      <c r="G126" s="323" t="str">
        <f>IF(ISNUMBER('[2]Pojedinačni plasman'!G122)=TRUE,'[2]Pojedinačni plasman'!G122,"")</f>
        <v/>
      </c>
      <c r="H126" s="56" t="str">
        <f>IF(ISNUMBER('[2]Pojedinačni plasman'!H122)=TRUE,'[2]Pojedinačni plasman'!H122,"")</f>
        <v/>
      </c>
      <c r="I126" s="20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IF(ISTEXT('[2]Pojedinačni plasman'!B123)=TRUE,'[2]Pojedinačni plasman'!B123,"")</f>
        <v/>
      </c>
      <c r="C127" s="52" t="str">
        <f>IF(ISTEXT('[2]Pojedinačni plasman'!C123)=TRUE,'[2]Pojedinačni plasman'!C123,"")</f>
        <v/>
      </c>
      <c r="D127" s="53" t="str">
        <f>IF(ISNUMBER('[2]Pojedinačni plasman'!E123)=TRUE,'[2]Pojedinačni plasman'!E123,"")</f>
        <v/>
      </c>
      <c r="E127" s="54" t="str">
        <f>IF(ISTEXT('[2]Pojedinačni plasman'!F123)=TRUE,'[2]Pojedinačni plasman'!F123,"")</f>
        <v/>
      </c>
      <c r="F127" s="55" t="str">
        <f>IF(ISNUMBER('[2]Pojedinačni plasman'!D123)=TRUE,'[2]Pojedinačni plasman'!D123,"")</f>
        <v/>
      </c>
      <c r="G127" s="323" t="str">
        <f>IF(ISNUMBER('[2]Pojedinačni plasman'!G123)=TRUE,'[2]Pojedinačni plasman'!G123,"")</f>
        <v/>
      </c>
      <c r="H127" s="56" t="str">
        <f>IF(ISNUMBER('[2]Pojedinačni plasman'!H123)=TRUE,'[2]Pojedinačni plasman'!H123,"")</f>
        <v/>
      </c>
      <c r="I127" s="20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IF(ISTEXT('[2]Pojedinačni plasman'!B124)=TRUE,'[2]Pojedinačni plasman'!B124,"")</f>
        <v/>
      </c>
      <c r="C128" s="52" t="str">
        <f>IF(ISTEXT('[2]Pojedinačni plasman'!C124)=TRUE,'[2]Pojedinačni plasman'!C124,"")</f>
        <v/>
      </c>
      <c r="D128" s="53" t="str">
        <f>IF(ISNUMBER('[2]Pojedinačni plasman'!E124)=TRUE,'[2]Pojedinačni plasman'!E124,"")</f>
        <v/>
      </c>
      <c r="E128" s="54" t="str">
        <f>IF(ISTEXT('[2]Pojedinačni plasman'!F124)=TRUE,'[2]Pojedinačni plasman'!F124,"")</f>
        <v/>
      </c>
      <c r="F128" s="55" t="str">
        <f>IF(ISNUMBER('[2]Pojedinačni plasman'!D124)=TRUE,'[2]Pojedinačni plasman'!D124,"")</f>
        <v/>
      </c>
      <c r="G128" s="323" t="str">
        <f>IF(ISNUMBER('[2]Pojedinačni plasman'!G124)=TRUE,'[2]Pojedinačni plasman'!G124,"")</f>
        <v/>
      </c>
      <c r="H128" s="56" t="str">
        <f>IF(ISNUMBER('[2]Pojedinačni plasman'!H124)=TRUE,'[2]Pojedinačni plasman'!H124,"")</f>
        <v/>
      </c>
      <c r="I128" s="20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IF(ISTEXT('[2]Pojedinačni plasman'!B125)=TRUE,'[2]Pojedinačni plasman'!B125,"")</f>
        <v/>
      </c>
      <c r="C129" s="52" t="str">
        <f>IF(ISTEXT('[2]Pojedinačni plasman'!C125)=TRUE,'[2]Pojedinačni plasman'!C125,"")</f>
        <v/>
      </c>
      <c r="D129" s="53" t="str">
        <f>IF(ISNUMBER('[2]Pojedinačni plasman'!E125)=TRUE,'[2]Pojedinačni plasman'!E125,"")</f>
        <v/>
      </c>
      <c r="E129" s="54" t="str">
        <f>IF(ISTEXT('[2]Pojedinačni plasman'!F125)=TRUE,'[2]Pojedinačni plasman'!F125,"")</f>
        <v/>
      </c>
      <c r="F129" s="55" t="str">
        <f>IF(ISNUMBER('[2]Pojedinačni plasman'!D125)=TRUE,'[2]Pojedinačni plasman'!D125,"")</f>
        <v/>
      </c>
      <c r="G129" s="323" t="str">
        <f>IF(ISNUMBER('[2]Pojedinačni plasman'!G125)=TRUE,'[2]Pojedinačni plasman'!G125,"")</f>
        <v/>
      </c>
      <c r="H129" s="56" t="str">
        <f>IF(ISNUMBER('[2]Pojedinačni plasman'!H125)=TRUE,'[2]Pojedinačni plasman'!H125,"")</f>
        <v/>
      </c>
      <c r="I129" s="20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IF(ISTEXT('[2]Pojedinačni plasman'!B126)=TRUE,'[2]Pojedinačni plasman'!B126,"")</f>
        <v/>
      </c>
      <c r="C130" s="52" t="str">
        <f>IF(ISTEXT('[2]Pojedinačni plasman'!C126)=TRUE,'[2]Pojedinačni plasman'!C126,"")</f>
        <v/>
      </c>
      <c r="D130" s="53" t="str">
        <f>IF(ISNUMBER('[2]Pojedinačni plasman'!E126)=TRUE,'[2]Pojedinačni plasman'!E126,"")</f>
        <v/>
      </c>
      <c r="E130" s="54" t="str">
        <f>IF(ISTEXT('[2]Pojedinačni plasman'!F126)=TRUE,'[2]Pojedinačni plasman'!F126,"")</f>
        <v/>
      </c>
      <c r="F130" s="55" t="str">
        <f>IF(ISNUMBER('[2]Pojedinačni plasman'!D126)=TRUE,'[2]Pojedinačni plasman'!D126,"")</f>
        <v/>
      </c>
      <c r="G130" s="323" t="str">
        <f>IF(ISNUMBER('[2]Pojedinačni plasman'!G126)=TRUE,'[2]Pojedinačni plasman'!G126,"")</f>
        <v/>
      </c>
      <c r="H130" s="56" t="str">
        <f>IF(ISNUMBER('[2]Pojedinačni plasman'!H126)=TRUE,'[2]Pojedinačni plasman'!H126,"")</f>
        <v/>
      </c>
      <c r="I130" s="20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IF(ISTEXT('[2]Pojedinačni plasman'!B127)=TRUE,'[2]Pojedinačni plasman'!B127,"")</f>
        <v/>
      </c>
      <c r="C131" s="52" t="str">
        <f>IF(ISTEXT('[2]Pojedinačni plasman'!C127)=TRUE,'[2]Pojedinačni plasman'!C127,"")</f>
        <v/>
      </c>
      <c r="D131" s="53" t="str">
        <f>IF(ISNUMBER('[2]Pojedinačni plasman'!E127)=TRUE,'[2]Pojedinačni plasman'!E127,"")</f>
        <v/>
      </c>
      <c r="E131" s="54" t="str">
        <f>IF(ISTEXT('[2]Pojedinačni plasman'!F127)=TRUE,'[2]Pojedinačni plasman'!F127,"")</f>
        <v/>
      </c>
      <c r="F131" s="55" t="str">
        <f>IF(ISNUMBER('[2]Pojedinačni plasman'!D127)=TRUE,'[2]Pojedinačni plasman'!D127,"")</f>
        <v/>
      </c>
      <c r="G131" s="323" t="str">
        <f>IF(ISNUMBER('[2]Pojedinačni plasman'!G127)=TRUE,'[2]Pojedinačni plasman'!G127,"")</f>
        <v/>
      </c>
      <c r="H131" s="56" t="str">
        <f>IF(ISNUMBER('[2]Pojedinačni plasman'!H127)=TRUE,'[2]Pojedinačni plasman'!H127,"")</f>
        <v/>
      </c>
      <c r="I131" s="20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IF(ISTEXT('[2]Pojedinačni plasman'!B128)=TRUE,'[2]Pojedinačni plasman'!B128,"")</f>
        <v/>
      </c>
      <c r="C132" s="52" t="str">
        <f>IF(ISTEXT('[2]Pojedinačni plasman'!C128)=TRUE,'[2]Pojedinačni plasman'!C128,"")</f>
        <v/>
      </c>
      <c r="D132" s="53" t="str">
        <f>IF(ISNUMBER('[2]Pojedinačni plasman'!E128)=TRUE,'[2]Pojedinačni plasman'!E128,"")</f>
        <v/>
      </c>
      <c r="E132" s="54" t="str">
        <f>IF(ISTEXT('[2]Pojedinačni plasman'!F128)=TRUE,'[2]Pojedinačni plasman'!F128,"")</f>
        <v/>
      </c>
      <c r="F132" s="55" t="str">
        <f>IF(ISNUMBER('[2]Pojedinačni plasman'!D128)=TRUE,'[2]Pojedinačni plasman'!D128,"")</f>
        <v/>
      </c>
      <c r="G132" s="323" t="str">
        <f>IF(ISNUMBER('[2]Pojedinačni plasman'!G128)=TRUE,'[2]Pojedinačni plasman'!G128,"")</f>
        <v/>
      </c>
      <c r="H132" s="56" t="str">
        <f>IF(ISNUMBER('[2]Pojedinačni plasman'!H128)=TRUE,'[2]Pojedinačni plasman'!H128,"")</f>
        <v/>
      </c>
      <c r="I132" s="20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IF(ISTEXT('[2]Pojedinačni plasman'!B129)=TRUE,'[2]Pojedinačni plasman'!B129,"")</f>
        <v/>
      </c>
      <c r="C133" s="52" t="str">
        <f>IF(ISTEXT('[2]Pojedinačni plasman'!C129)=TRUE,'[2]Pojedinačni plasman'!C129,"")</f>
        <v/>
      </c>
      <c r="D133" s="53" t="str">
        <f>IF(ISNUMBER('[2]Pojedinačni plasman'!E129)=TRUE,'[2]Pojedinačni plasman'!E129,"")</f>
        <v/>
      </c>
      <c r="E133" s="54" t="str">
        <f>IF(ISTEXT('[2]Pojedinačni plasman'!F129)=TRUE,'[2]Pojedinačni plasman'!F129,"")</f>
        <v/>
      </c>
      <c r="F133" s="55" t="str">
        <f>IF(ISNUMBER('[2]Pojedinačni plasman'!D129)=TRUE,'[2]Pojedinačni plasman'!D129,"")</f>
        <v/>
      </c>
      <c r="G133" s="323" t="str">
        <f>IF(ISNUMBER('[2]Pojedinačni plasman'!G129)=TRUE,'[2]Pojedinačni plasman'!G129,"")</f>
        <v/>
      </c>
      <c r="H133" s="56" t="str">
        <f>IF(ISNUMBER('[2]Pojedinačni plasman'!H129)=TRUE,'[2]Pojedinačni plasman'!H129,"")</f>
        <v/>
      </c>
      <c r="I133" s="20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IF(ISTEXT('[2]Pojedinačni plasman'!B130)=TRUE,'[2]Pojedinačni plasman'!B130,"")</f>
        <v/>
      </c>
      <c r="C134" s="52" t="str">
        <f>IF(ISTEXT('[2]Pojedinačni plasman'!C130)=TRUE,'[2]Pojedinačni plasman'!C130,"")</f>
        <v/>
      </c>
      <c r="D134" s="53" t="str">
        <f>IF(ISNUMBER('[2]Pojedinačni plasman'!E130)=TRUE,'[2]Pojedinačni plasman'!E130,"")</f>
        <v/>
      </c>
      <c r="E134" s="54" t="str">
        <f>IF(ISTEXT('[2]Pojedinačni plasman'!F130)=TRUE,'[2]Pojedinačni plasman'!F130,"")</f>
        <v/>
      </c>
      <c r="F134" s="55" t="str">
        <f>IF(ISNUMBER('[2]Pojedinačni plasman'!D130)=TRUE,'[2]Pojedinačni plasman'!D130,"")</f>
        <v/>
      </c>
      <c r="G134" s="323" t="str">
        <f>IF(ISNUMBER('[2]Pojedinačni plasman'!G130)=TRUE,'[2]Pojedinačni plasman'!G130,"")</f>
        <v/>
      </c>
      <c r="H134" s="56" t="str">
        <f>IF(ISNUMBER('[2]Pojedinačni plasman'!H130)=TRUE,'[2]Pojedinačni plasman'!H130,"")</f>
        <v/>
      </c>
      <c r="I134" s="20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IF(ISTEXT('[2]Pojedinačni plasman'!B131)=TRUE,'[2]Pojedinačni plasman'!B131,"")</f>
        <v/>
      </c>
      <c r="C135" s="52" t="str">
        <f>IF(ISTEXT('[2]Pojedinačni plasman'!C131)=TRUE,'[2]Pojedinačni plasman'!C131,"")</f>
        <v/>
      </c>
      <c r="D135" s="53" t="str">
        <f>IF(ISNUMBER('[2]Pojedinačni plasman'!E131)=TRUE,'[2]Pojedinačni plasman'!E131,"")</f>
        <v/>
      </c>
      <c r="E135" s="54" t="str">
        <f>IF(ISTEXT('[2]Pojedinačni plasman'!F131)=TRUE,'[2]Pojedinačni plasman'!F131,"")</f>
        <v/>
      </c>
      <c r="F135" s="55" t="str">
        <f>IF(ISNUMBER('[2]Pojedinačni plasman'!D131)=TRUE,'[2]Pojedinačni plasman'!D131,"")</f>
        <v/>
      </c>
      <c r="G135" s="323" t="str">
        <f>IF(ISNUMBER('[2]Pojedinačni plasman'!G131)=TRUE,'[2]Pojedinačni plasman'!G131,"")</f>
        <v/>
      </c>
      <c r="H135" s="56" t="str">
        <f>IF(ISNUMBER('[2]Pojedinačni plasman'!H131)=TRUE,'[2]Pojedinačni plasman'!H131,"")</f>
        <v/>
      </c>
      <c r="I135" s="20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IF(ISTEXT('[2]Pojedinačni plasman'!B132)=TRUE,'[2]Pojedinačni plasman'!B132,"")</f>
        <v/>
      </c>
      <c r="C136" s="52" t="str">
        <f>IF(ISTEXT('[2]Pojedinačni plasman'!C132)=TRUE,'[2]Pojedinačni plasman'!C132,"")</f>
        <v/>
      </c>
      <c r="D136" s="53" t="str">
        <f>IF(ISNUMBER('[2]Pojedinačni plasman'!E132)=TRUE,'[2]Pojedinačni plasman'!E132,"")</f>
        <v/>
      </c>
      <c r="E136" s="54" t="str">
        <f>IF(ISTEXT('[2]Pojedinačni plasman'!F132)=TRUE,'[2]Pojedinačni plasman'!F132,"")</f>
        <v/>
      </c>
      <c r="F136" s="55" t="str">
        <f>IF(ISNUMBER('[2]Pojedinačni plasman'!D132)=TRUE,'[2]Pojedinačni plasman'!D132,"")</f>
        <v/>
      </c>
      <c r="G136" s="323" t="str">
        <f>IF(ISNUMBER('[2]Pojedinačni plasman'!G132)=TRUE,'[2]Pojedinačni plasman'!G132,"")</f>
        <v/>
      </c>
      <c r="H136" s="56" t="str">
        <f>IF(ISNUMBER('[2]Pojedinačni plasman'!H132)=TRUE,'[2]Pojedinačni plasman'!H132,"")</f>
        <v/>
      </c>
      <c r="I136" s="20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IF(ISTEXT('[2]Pojedinačni plasman'!B133)=TRUE,'[2]Pojedinačni plasman'!B133,"")</f>
        <v/>
      </c>
      <c r="C137" s="52" t="str">
        <f>IF(ISTEXT('[2]Pojedinačni plasman'!C133)=TRUE,'[2]Pojedinačni plasman'!C133,"")</f>
        <v/>
      </c>
      <c r="D137" s="53" t="str">
        <f>IF(ISNUMBER('[2]Pojedinačni plasman'!E133)=TRUE,'[2]Pojedinačni plasman'!E133,"")</f>
        <v/>
      </c>
      <c r="E137" s="54" t="str">
        <f>IF(ISTEXT('[2]Pojedinačni plasman'!F133)=TRUE,'[2]Pojedinačni plasman'!F133,"")</f>
        <v/>
      </c>
      <c r="F137" s="55" t="str">
        <f>IF(ISNUMBER('[2]Pojedinačni plasman'!D133)=TRUE,'[2]Pojedinačni plasman'!D133,"")</f>
        <v/>
      </c>
      <c r="G137" s="323" t="str">
        <f>IF(ISNUMBER('[2]Pojedinačni plasman'!G133)=TRUE,'[2]Pojedinačni plasman'!G133,"")</f>
        <v/>
      </c>
      <c r="H137" s="56" t="str">
        <f>IF(ISNUMBER('[2]Pojedinačni plasman'!H133)=TRUE,'[2]Pojedinačni plasman'!H133,"")</f>
        <v/>
      </c>
      <c r="I137" s="20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IF(ISTEXT('[2]Pojedinačni plasman'!B134)=TRUE,'[2]Pojedinačni plasman'!B134,"")</f>
        <v/>
      </c>
      <c r="C138" s="52" t="str">
        <f>IF(ISTEXT('[2]Pojedinačni plasman'!C134)=TRUE,'[2]Pojedinačni plasman'!C134,"")</f>
        <v/>
      </c>
      <c r="D138" s="53" t="str">
        <f>IF(ISNUMBER('[2]Pojedinačni plasman'!E134)=TRUE,'[2]Pojedinačni plasman'!E134,"")</f>
        <v/>
      </c>
      <c r="E138" s="54" t="str">
        <f>IF(ISTEXT('[2]Pojedinačni plasman'!F134)=TRUE,'[2]Pojedinačni plasman'!F134,"")</f>
        <v/>
      </c>
      <c r="F138" s="55" t="str">
        <f>IF(ISNUMBER('[2]Pojedinačni plasman'!D134)=TRUE,'[2]Pojedinačni plasman'!D134,"")</f>
        <v/>
      </c>
      <c r="G138" s="323" t="str">
        <f>IF(ISNUMBER('[2]Pojedinačni plasman'!G134)=TRUE,'[2]Pojedinačni plasman'!G134,"")</f>
        <v/>
      </c>
      <c r="H138" s="56" t="str">
        <f>IF(ISNUMBER('[2]Pojedinačni plasman'!H134)=TRUE,'[2]Pojedinačni plasman'!H134,"")</f>
        <v/>
      </c>
      <c r="I138" s="20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IF(ISTEXT('[2]Pojedinačni plasman'!B135)=TRUE,'[2]Pojedinačni plasman'!B135,"")</f>
        <v/>
      </c>
      <c r="C139" s="52" t="str">
        <f>IF(ISTEXT('[2]Pojedinačni plasman'!C135)=TRUE,'[2]Pojedinačni plasman'!C135,"")</f>
        <v/>
      </c>
      <c r="D139" s="53" t="str">
        <f>IF(ISNUMBER('[2]Pojedinačni plasman'!E135)=TRUE,'[2]Pojedinačni plasman'!E135,"")</f>
        <v/>
      </c>
      <c r="E139" s="54" t="str">
        <f>IF(ISTEXT('[2]Pojedinačni plasman'!F135)=TRUE,'[2]Pojedinačni plasman'!F135,"")</f>
        <v/>
      </c>
      <c r="F139" s="55" t="str">
        <f>IF(ISNUMBER('[2]Pojedinačni plasman'!D135)=TRUE,'[2]Pojedinačni plasman'!D135,"")</f>
        <v/>
      </c>
      <c r="G139" s="323" t="str">
        <f>IF(ISNUMBER('[2]Pojedinačni plasman'!G135)=TRUE,'[2]Pojedinačni plasman'!G135,"")</f>
        <v/>
      </c>
      <c r="H139" s="56" t="str">
        <f>IF(ISNUMBER('[2]Pojedinačni plasman'!H135)=TRUE,'[2]Pojedinačni plasman'!H135,"")</f>
        <v/>
      </c>
      <c r="I139" s="20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IF(ISTEXT('[2]Pojedinačni plasman'!B136)=TRUE,'[2]Pojedinačni plasman'!B136,"")</f>
        <v/>
      </c>
      <c r="C140" s="52" t="str">
        <f>IF(ISTEXT('[2]Pojedinačni plasman'!C136)=TRUE,'[2]Pojedinačni plasman'!C136,"")</f>
        <v/>
      </c>
      <c r="D140" s="53" t="str">
        <f>IF(ISNUMBER('[2]Pojedinačni plasman'!E136)=TRUE,'[2]Pojedinačni plasman'!E136,"")</f>
        <v/>
      </c>
      <c r="E140" s="54" t="str">
        <f>IF(ISTEXT('[2]Pojedinačni plasman'!F136)=TRUE,'[2]Pojedinačni plasman'!F136,"")</f>
        <v/>
      </c>
      <c r="F140" s="55" t="str">
        <f>IF(ISNUMBER('[2]Pojedinačni plasman'!D136)=TRUE,'[2]Pojedinačni plasman'!D136,"")</f>
        <v/>
      </c>
      <c r="G140" s="323" t="str">
        <f>IF(ISNUMBER('[2]Pojedinačni plasman'!G136)=TRUE,'[2]Pojedinačni plasman'!G136,"")</f>
        <v/>
      </c>
      <c r="H140" s="56" t="str">
        <f>IF(ISNUMBER('[2]Pojedinačni plasman'!H136)=TRUE,'[2]Pojedinačni plasman'!H136,"")</f>
        <v/>
      </c>
      <c r="I140" s="20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IF(ISTEXT('[2]Pojedinačni plasman'!B137)=TRUE,'[2]Pojedinačni plasman'!B137,"")</f>
        <v/>
      </c>
      <c r="C141" s="52" t="str">
        <f>IF(ISTEXT('[2]Pojedinačni plasman'!C137)=TRUE,'[2]Pojedinačni plasman'!C137,"")</f>
        <v/>
      </c>
      <c r="D141" s="53" t="str">
        <f>IF(ISNUMBER('[2]Pojedinačni plasman'!E137)=TRUE,'[2]Pojedinačni plasman'!E137,"")</f>
        <v/>
      </c>
      <c r="E141" s="54" t="str">
        <f>IF(ISTEXT('[2]Pojedinačni plasman'!F137)=TRUE,'[2]Pojedinačni plasman'!F137,"")</f>
        <v/>
      </c>
      <c r="F141" s="55" t="str">
        <f>IF(ISNUMBER('[2]Pojedinačni plasman'!D137)=TRUE,'[2]Pojedinačni plasman'!D137,"")</f>
        <v/>
      </c>
      <c r="G141" s="323" t="str">
        <f>IF(ISNUMBER('[2]Pojedinačni plasman'!G137)=TRUE,'[2]Pojedinačni plasman'!G137,"")</f>
        <v/>
      </c>
      <c r="H141" s="56" t="str">
        <f>IF(ISNUMBER('[2]Pojedinačni plasman'!H137)=TRUE,'[2]Pojedinačni plasman'!H137,"")</f>
        <v/>
      </c>
      <c r="I141" s="20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IF(ISTEXT('[2]Pojedinačni plasman'!B138)=TRUE,'[2]Pojedinačni plasman'!B138,"")</f>
        <v/>
      </c>
      <c r="C142" s="52" t="str">
        <f>IF(ISTEXT('[2]Pojedinačni plasman'!C138)=TRUE,'[2]Pojedinačni plasman'!C138,"")</f>
        <v/>
      </c>
      <c r="D142" s="53" t="str">
        <f>IF(ISNUMBER('[2]Pojedinačni plasman'!E138)=TRUE,'[2]Pojedinačni plasman'!E138,"")</f>
        <v/>
      </c>
      <c r="E142" s="54" t="str">
        <f>IF(ISTEXT('[2]Pojedinačni plasman'!F138)=TRUE,'[2]Pojedinačni plasman'!F138,"")</f>
        <v/>
      </c>
      <c r="F142" s="55" t="str">
        <f>IF(ISNUMBER('[2]Pojedinačni plasman'!D138)=TRUE,'[2]Pojedinačni plasman'!D138,"")</f>
        <v/>
      </c>
      <c r="G142" s="323" t="str">
        <f>IF(ISNUMBER('[2]Pojedinačni plasman'!G138)=TRUE,'[2]Pojedinačni plasman'!G138,"")</f>
        <v/>
      </c>
      <c r="H142" s="56" t="str">
        <f>IF(ISNUMBER('[2]Pojedinačni plasman'!H138)=TRUE,'[2]Pojedinačni plasman'!H138,"")</f>
        <v/>
      </c>
      <c r="I142" s="20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IF(ISTEXT('[2]Pojedinačni plasman'!B139)=TRUE,'[2]Pojedinačni plasman'!B139,"")</f>
        <v/>
      </c>
      <c r="C143" s="52" t="str">
        <f>IF(ISTEXT('[2]Pojedinačni plasman'!C139)=TRUE,'[2]Pojedinačni plasman'!C139,"")</f>
        <v/>
      </c>
      <c r="D143" s="53" t="str">
        <f>IF(ISNUMBER('[2]Pojedinačni plasman'!E139)=TRUE,'[2]Pojedinačni plasman'!E139,"")</f>
        <v/>
      </c>
      <c r="E143" s="54" t="str">
        <f>IF(ISTEXT('[2]Pojedinačni plasman'!F139)=TRUE,'[2]Pojedinačni plasman'!F139,"")</f>
        <v/>
      </c>
      <c r="F143" s="55" t="str">
        <f>IF(ISNUMBER('[2]Pojedinačni plasman'!D139)=TRUE,'[2]Pojedinačni plasman'!D139,"")</f>
        <v/>
      </c>
      <c r="G143" s="323" t="str">
        <f>IF(ISNUMBER('[2]Pojedinačni plasman'!G139)=TRUE,'[2]Pojedinačni plasman'!G139,"")</f>
        <v/>
      </c>
      <c r="H143" s="56" t="str">
        <f>IF(ISNUMBER('[2]Pojedinačni plasman'!H139)=TRUE,'[2]Pojedinačni plasman'!H139,"")</f>
        <v/>
      </c>
      <c r="I143" s="20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IF(ISTEXT('[2]Pojedinačni plasman'!B140)=TRUE,'[2]Pojedinačni plasman'!B140,"")</f>
        <v/>
      </c>
      <c r="C144" s="52" t="str">
        <f>IF(ISTEXT('[2]Pojedinačni plasman'!C140)=TRUE,'[2]Pojedinačni plasman'!C140,"")</f>
        <v/>
      </c>
      <c r="D144" s="53" t="str">
        <f>IF(ISNUMBER('[2]Pojedinačni plasman'!E140)=TRUE,'[2]Pojedinačni plasman'!E140,"")</f>
        <v/>
      </c>
      <c r="E144" s="54" t="str">
        <f>IF(ISTEXT('[2]Pojedinačni plasman'!F140)=TRUE,'[2]Pojedinačni plasman'!F140,"")</f>
        <v/>
      </c>
      <c r="F144" s="55" t="str">
        <f>IF(ISNUMBER('[2]Pojedinačni plasman'!D140)=TRUE,'[2]Pojedinačni plasman'!D140,"")</f>
        <v/>
      </c>
      <c r="G144" s="323" t="str">
        <f>IF(ISNUMBER('[2]Pojedinačni plasman'!G140)=TRUE,'[2]Pojedinačni plasman'!G140,"")</f>
        <v/>
      </c>
      <c r="H144" s="56" t="str">
        <f>IF(ISNUMBER('[2]Pojedinačni plasman'!H140)=TRUE,'[2]Pojedinačni plasman'!H140,"")</f>
        <v/>
      </c>
      <c r="I144" s="20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IF(ISTEXT('[2]Pojedinačni plasman'!B141)=TRUE,'[2]Pojedinačni plasman'!B141,"")</f>
        <v/>
      </c>
      <c r="C145" s="52" t="str">
        <f>IF(ISTEXT('[2]Pojedinačni plasman'!C141)=TRUE,'[2]Pojedinačni plasman'!C141,"")</f>
        <v/>
      </c>
      <c r="D145" s="53" t="str">
        <f>IF(ISNUMBER('[2]Pojedinačni plasman'!E141)=TRUE,'[2]Pojedinačni plasman'!E141,"")</f>
        <v/>
      </c>
      <c r="E145" s="54" t="str">
        <f>IF(ISTEXT('[2]Pojedinačni plasman'!F141)=TRUE,'[2]Pojedinačni plasman'!F141,"")</f>
        <v/>
      </c>
      <c r="F145" s="55" t="str">
        <f>IF(ISNUMBER('[2]Pojedinačni plasman'!D141)=TRUE,'[2]Pojedinačni plasman'!D141,"")</f>
        <v/>
      </c>
      <c r="G145" s="323" t="str">
        <f>IF(ISNUMBER('[2]Pojedinačni plasman'!G141)=TRUE,'[2]Pojedinačni plasman'!G141,"")</f>
        <v/>
      </c>
      <c r="H145" s="56" t="str">
        <f>IF(ISNUMBER('[2]Pojedinačni plasman'!H141)=TRUE,'[2]Pojedinačni plasman'!H141,"")</f>
        <v/>
      </c>
      <c r="I145" s="20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IF(ISTEXT('[2]Pojedinačni plasman'!B142)=TRUE,'[2]Pojedinačni plasman'!B142,"")</f>
        <v/>
      </c>
      <c r="C146" s="52" t="str">
        <f>IF(ISTEXT('[2]Pojedinačni plasman'!C142)=TRUE,'[2]Pojedinačni plasman'!C142,"")</f>
        <v/>
      </c>
      <c r="D146" s="53" t="str">
        <f>IF(ISNUMBER('[2]Pojedinačni plasman'!E142)=TRUE,'[2]Pojedinačni plasman'!E142,"")</f>
        <v/>
      </c>
      <c r="E146" s="54" t="str">
        <f>IF(ISTEXT('[2]Pojedinačni plasman'!F142)=TRUE,'[2]Pojedinačni plasman'!F142,"")</f>
        <v/>
      </c>
      <c r="F146" s="55" t="str">
        <f>IF(ISNUMBER('[2]Pojedinačni plasman'!D142)=TRUE,'[2]Pojedinačni plasman'!D142,"")</f>
        <v/>
      </c>
      <c r="G146" s="323" t="str">
        <f>IF(ISNUMBER('[2]Pojedinačni plasman'!G142)=TRUE,'[2]Pojedinačni plasman'!G142,"")</f>
        <v/>
      </c>
      <c r="H146" s="56" t="str">
        <f>IF(ISNUMBER('[2]Pojedinačni plasman'!H142)=TRUE,'[2]Pojedinačni plasman'!H142,"")</f>
        <v/>
      </c>
      <c r="I146" s="20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IF(ISTEXT('[2]Pojedinačni plasman'!B143)=TRUE,'[2]Pojedinačni plasman'!B143,"")</f>
        <v/>
      </c>
      <c r="C147" s="52" t="str">
        <f>IF(ISTEXT('[2]Pojedinačni plasman'!C143)=TRUE,'[2]Pojedinačni plasman'!C143,"")</f>
        <v/>
      </c>
      <c r="D147" s="53" t="str">
        <f>IF(ISNUMBER('[2]Pojedinačni plasman'!E143)=TRUE,'[2]Pojedinačni plasman'!E143,"")</f>
        <v/>
      </c>
      <c r="E147" s="54" t="str">
        <f>IF(ISTEXT('[2]Pojedinačni plasman'!F143)=TRUE,'[2]Pojedinačni plasman'!F143,"")</f>
        <v/>
      </c>
      <c r="F147" s="55" t="str">
        <f>IF(ISNUMBER('[2]Pojedinačni plasman'!D143)=TRUE,'[2]Pojedinačni plasman'!D143,"")</f>
        <v/>
      </c>
      <c r="G147" s="323" t="str">
        <f>IF(ISNUMBER('[2]Pojedinačni plasman'!G143)=TRUE,'[2]Pojedinačni plasman'!G143,"")</f>
        <v/>
      </c>
      <c r="H147" s="56" t="str">
        <f>IF(ISNUMBER('[2]Pojedinačni plasman'!H143)=TRUE,'[2]Pojedinačni plasman'!H143,"")</f>
        <v/>
      </c>
      <c r="I147" s="20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IF(ISTEXT('[2]Pojedinačni plasman'!B144)=TRUE,'[2]Pojedinačni plasman'!B144,"")</f>
        <v/>
      </c>
      <c r="C148" s="52" t="str">
        <f>IF(ISTEXT('[2]Pojedinačni plasman'!C144)=TRUE,'[2]Pojedinačni plasman'!C144,"")</f>
        <v/>
      </c>
      <c r="D148" s="53" t="str">
        <f>IF(ISNUMBER('[2]Pojedinačni plasman'!E144)=TRUE,'[2]Pojedinačni plasman'!E144,"")</f>
        <v/>
      </c>
      <c r="E148" s="54" t="str">
        <f>IF(ISTEXT('[2]Pojedinačni plasman'!F144)=TRUE,'[2]Pojedinačni plasman'!F144,"")</f>
        <v/>
      </c>
      <c r="F148" s="55" t="str">
        <f>IF(ISNUMBER('[2]Pojedinačni plasman'!D144)=TRUE,'[2]Pojedinačni plasman'!D144,"")</f>
        <v/>
      </c>
      <c r="G148" s="323" t="str">
        <f>IF(ISNUMBER('[2]Pojedinačni plasman'!G144)=TRUE,'[2]Pojedinačni plasman'!G144,"")</f>
        <v/>
      </c>
      <c r="H148" s="56" t="str">
        <f>IF(ISNUMBER('[2]Pojedinačni plasman'!H144)=TRUE,'[2]Pojedinačni plasman'!H144,"")</f>
        <v/>
      </c>
      <c r="I148" s="20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IF(ISTEXT('[2]Pojedinačni plasman'!B145)=TRUE,'[2]Pojedinačni plasman'!B145,"")</f>
        <v/>
      </c>
      <c r="C149" s="52" t="str">
        <f>IF(ISTEXT('[2]Pojedinačni plasman'!C145)=TRUE,'[2]Pojedinačni plasman'!C145,"")</f>
        <v/>
      </c>
      <c r="D149" s="53" t="str">
        <f>IF(ISNUMBER('[2]Pojedinačni plasman'!E145)=TRUE,'[2]Pojedinačni plasman'!E145,"")</f>
        <v/>
      </c>
      <c r="E149" s="54" t="str">
        <f>IF(ISTEXT('[2]Pojedinačni plasman'!F145)=TRUE,'[2]Pojedinačni plasman'!F145,"")</f>
        <v/>
      </c>
      <c r="F149" s="55" t="str">
        <f>IF(ISNUMBER('[2]Pojedinačni plasman'!D145)=TRUE,'[2]Pojedinačni plasman'!D145,"")</f>
        <v/>
      </c>
      <c r="G149" s="323" t="str">
        <f>IF(ISNUMBER('[2]Pojedinačni plasman'!G145)=TRUE,'[2]Pojedinačni plasman'!G145,"")</f>
        <v/>
      </c>
      <c r="H149" s="56" t="str">
        <f>IF(ISNUMBER('[2]Pojedinačni plasman'!H145)=TRUE,'[2]Pojedinačni plasman'!H145,"")</f>
        <v/>
      </c>
      <c r="I149" s="20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IF(ISTEXT('[2]Pojedinačni plasman'!B146)=TRUE,'[2]Pojedinačni plasman'!B146,"")</f>
        <v/>
      </c>
      <c r="C150" s="52" t="str">
        <f>IF(ISTEXT('[2]Pojedinačni plasman'!C146)=TRUE,'[2]Pojedinačni plasman'!C146,"")</f>
        <v/>
      </c>
      <c r="D150" s="53" t="str">
        <f>IF(ISNUMBER('[2]Pojedinačni plasman'!E146)=TRUE,'[2]Pojedinačni plasman'!E146,"")</f>
        <v/>
      </c>
      <c r="E150" s="54" t="str">
        <f>IF(ISTEXT('[2]Pojedinačni plasman'!F146)=TRUE,'[2]Pojedinačni plasman'!F146,"")</f>
        <v/>
      </c>
      <c r="F150" s="55" t="str">
        <f>IF(ISNUMBER('[2]Pojedinačni plasman'!D146)=TRUE,'[2]Pojedinačni plasman'!D146,"")</f>
        <v/>
      </c>
      <c r="G150" s="323" t="str">
        <f>IF(ISNUMBER('[2]Pojedinačni plasman'!G146)=TRUE,'[2]Pojedinačni plasman'!G146,"")</f>
        <v/>
      </c>
      <c r="H150" s="56" t="str">
        <f>IF(ISNUMBER('[2]Pojedinačni plasman'!H146)=TRUE,'[2]Pojedinačni plasman'!H146,"")</f>
        <v/>
      </c>
      <c r="I150" s="20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IF(ISTEXT('[2]Pojedinačni plasman'!B147)=TRUE,'[2]Pojedinačni plasman'!B147,"")</f>
        <v/>
      </c>
      <c r="C151" s="52" t="str">
        <f>IF(ISTEXT('[2]Pojedinačni plasman'!C147)=TRUE,'[2]Pojedinačni plasman'!C147,"")</f>
        <v/>
      </c>
      <c r="D151" s="53" t="str">
        <f>IF(ISNUMBER('[2]Pojedinačni plasman'!E147)=TRUE,'[2]Pojedinačni plasman'!E147,"")</f>
        <v/>
      </c>
      <c r="E151" s="54" t="str">
        <f>IF(ISTEXT('[2]Pojedinačni plasman'!F147)=TRUE,'[2]Pojedinačni plasman'!F147,"")</f>
        <v/>
      </c>
      <c r="F151" s="55" t="str">
        <f>IF(ISNUMBER('[2]Pojedinačni plasman'!D147)=TRUE,'[2]Pojedinačni plasman'!D147,"")</f>
        <v/>
      </c>
      <c r="G151" s="323" t="str">
        <f>IF(ISNUMBER('[2]Pojedinačni plasman'!G147)=TRUE,'[2]Pojedinačni plasman'!G147,"")</f>
        <v/>
      </c>
      <c r="H151" s="56" t="str">
        <f>IF(ISNUMBER('[2]Pojedinačni plasman'!H147)=TRUE,'[2]Pojedinačni plasman'!H147,"")</f>
        <v/>
      </c>
      <c r="I151" s="20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IF(ISTEXT('[2]Pojedinačni plasman'!B148)=TRUE,'[2]Pojedinačni plasman'!B148,"")</f>
        <v/>
      </c>
      <c r="C152" s="52" t="str">
        <f>IF(ISTEXT('[2]Pojedinačni plasman'!C148)=TRUE,'[2]Pojedinačni plasman'!C148,"")</f>
        <v/>
      </c>
      <c r="D152" s="53" t="str">
        <f>IF(ISNUMBER('[2]Pojedinačni plasman'!E148)=TRUE,'[2]Pojedinačni plasman'!E148,"")</f>
        <v/>
      </c>
      <c r="E152" s="54" t="str">
        <f>IF(ISTEXT('[2]Pojedinačni plasman'!F148)=TRUE,'[2]Pojedinačni plasman'!F148,"")</f>
        <v/>
      </c>
      <c r="F152" s="55" t="str">
        <f>IF(ISNUMBER('[2]Pojedinačni plasman'!D148)=TRUE,'[2]Pojedinačni plasman'!D148,"")</f>
        <v/>
      </c>
      <c r="G152" s="323" t="str">
        <f>IF(ISNUMBER('[2]Pojedinačni plasman'!G148)=TRUE,'[2]Pojedinačni plasman'!G148,"")</f>
        <v/>
      </c>
      <c r="H152" s="56" t="str">
        <f>IF(ISNUMBER('[2]Pojedinačni plasman'!H148)=TRUE,'[2]Pojedinačni plasman'!H148,"")</f>
        <v/>
      </c>
      <c r="I152" s="20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IF(ISTEXT('[2]Pojedinačni plasman'!B149)=TRUE,'[2]Pojedinačni plasman'!B149,"")</f>
        <v/>
      </c>
      <c r="C153" s="52" t="str">
        <f>IF(ISTEXT('[2]Pojedinačni plasman'!C149)=TRUE,'[2]Pojedinačni plasman'!C149,"")</f>
        <v/>
      </c>
      <c r="D153" s="53" t="str">
        <f>IF(ISNUMBER('[2]Pojedinačni plasman'!E149)=TRUE,'[2]Pojedinačni plasman'!E149,"")</f>
        <v/>
      </c>
      <c r="E153" s="54" t="str">
        <f>IF(ISTEXT('[2]Pojedinačni plasman'!F149)=TRUE,'[2]Pojedinačni plasman'!F149,"")</f>
        <v/>
      </c>
      <c r="F153" s="55" t="str">
        <f>IF(ISNUMBER('[2]Pojedinačni plasman'!D149)=TRUE,'[2]Pojedinačni plasman'!D149,"")</f>
        <v/>
      </c>
      <c r="G153" s="323" t="str">
        <f>IF(ISNUMBER('[2]Pojedinačni plasman'!G149)=TRUE,'[2]Pojedinačni plasman'!G149,"")</f>
        <v/>
      </c>
      <c r="H153" s="56" t="str">
        <f>IF(ISNUMBER('[2]Pojedinačni plasman'!H149)=TRUE,'[2]Pojedinačni plasman'!H149,"")</f>
        <v/>
      </c>
      <c r="I153" s="20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IF(ISTEXT('[2]Pojedinačni plasman'!B150)=TRUE,'[2]Pojedinačni plasman'!B150,"")</f>
        <v/>
      </c>
      <c r="C154" s="52" t="str">
        <f>IF(ISTEXT('[2]Pojedinačni plasman'!C150)=TRUE,'[2]Pojedinačni plasman'!C150,"")</f>
        <v/>
      </c>
      <c r="D154" s="53" t="str">
        <f>IF(ISNUMBER('[2]Pojedinačni plasman'!E150)=TRUE,'[2]Pojedinačni plasman'!E150,"")</f>
        <v/>
      </c>
      <c r="E154" s="54" t="str">
        <f>IF(ISTEXT('[2]Pojedinačni plasman'!F150)=TRUE,'[2]Pojedinačni plasman'!F150,"")</f>
        <v/>
      </c>
      <c r="F154" s="55" t="str">
        <f>IF(ISNUMBER('[2]Pojedinačni plasman'!D150)=TRUE,'[2]Pojedinačni plasman'!D150,"")</f>
        <v/>
      </c>
      <c r="G154" s="323" t="str">
        <f>IF(ISNUMBER('[2]Pojedinačni plasman'!G150)=TRUE,'[2]Pojedinačni plasman'!G150,"")</f>
        <v/>
      </c>
      <c r="H154" s="56" t="str">
        <f>IF(ISNUMBER('[2]Pojedinačni plasman'!H150)=TRUE,'[2]Pojedinačni plasman'!H150,"")</f>
        <v/>
      </c>
      <c r="I154" s="20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IF(ISTEXT('[2]Pojedinačni plasman'!B151)=TRUE,'[2]Pojedinačni plasman'!B151,"")</f>
        <v/>
      </c>
      <c r="C155" s="52" t="str">
        <f>IF(ISTEXT('[2]Pojedinačni plasman'!C151)=TRUE,'[2]Pojedinačni plasman'!C151,"")</f>
        <v/>
      </c>
      <c r="D155" s="53" t="str">
        <f>IF(ISNUMBER('[2]Pojedinačni plasman'!E151)=TRUE,'[2]Pojedinačni plasman'!E151,"")</f>
        <v/>
      </c>
      <c r="E155" s="54" t="str">
        <f>IF(ISTEXT('[2]Pojedinačni plasman'!F151)=TRUE,'[2]Pojedinačni plasman'!F151,"")</f>
        <v/>
      </c>
      <c r="F155" s="55" t="str">
        <f>IF(ISNUMBER('[2]Pojedinačni plasman'!D151)=TRUE,'[2]Pojedinačni plasman'!D151,"")</f>
        <v/>
      </c>
      <c r="G155" s="323" t="str">
        <f>IF(ISNUMBER('[2]Pojedinačni plasman'!G151)=TRUE,'[2]Pojedinačni plasman'!G151,"")</f>
        <v/>
      </c>
      <c r="H155" s="56" t="str">
        <f>IF(ISNUMBER('[2]Pojedinačni plasman'!H151)=TRUE,'[2]Pojedinačni plasman'!H151,"")</f>
        <v/>
      </c>
      <c r="I155" s="20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IF(ISTEXT('[2]Pojedinačni plasman'!B152)=TRUE,'[2]Pojedinačni plasman'!B152,"")</f>
        <v/>
      </c>
      <c r="C156" s="52" t="str">
        <f>IF(ISTEXT('[2]Pojedinačni plasman'!C152)=TRUE,'[2]Pojedinačni plasman'!C152,"")</f>
        <v/>
      </c>
      <c r="D156" s="53" t="str">
        <f>IF(ISNUMBER('[2]Pojedinačni plasman'!E152)=TRUE,'[2]Pojedinačni plasman'!E152,"")</f>
        <v/>
      </c>
      <c r="E156" s="54" t="str">
        <f>IF(ISTEXT('[2]Pojedinačni plasman'!F152)=TRUE,'[2]Pojedinačni plasman'!F152,"")</f>
        <v/>
      </c>
      <c r="F156" s="55" t="str">
        <f>IF(ISNUMBER('[2]Pojedinačni plasman'!D152)=TRUE,'[2]Pojedinačni plasman'!D152,"")</f>
        <v/>
      </c>
      <c r="G156" s="323" t="str">
        <f>IF(ISNUMBER('[2]Pojedinačni plasman'!G152)=TRUE,'[2]Pojedinačni plasman'!G152,"")</f>
        <v/>
      </c>
      <c r="H156" s="56" t="str">
        <f>IF(ISNUMBER('[2]Pojedinačni plasman'!H152)=TRUE,'[2]Pojedinačni plasman'!H152,"")</f>
        <v/>
      </c>
      <c r="I156" s="20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IF(ISTEXT('[2]Pojedinačni plasman'!B153)=TRUE,'[2]Pojedinačni plasman'!B153,"")</f>
        <v/>
      </c>
      <c r="C157" s="52" t="str">
        <f>IF(ISTEXT('[2]Pojedinačni plasman'!C153)=TRUE,'[2]Pojedinačni plasman'!C153,"")</f>
        <v/>
      </c>
      <c r="D157" s="53" t="str">
        <f>IF(ISNUMBER('[2]Pojedinačni plasman'!E153)=TRUE,'[2]Pojedinačni plasman'!E153,"")</f>
        <v/>
      </c>
      <c r="E157" s="54" t="str">
        <f>IF(ISTEXT('[2]Pojedinačni plasman'!F153)=TRUE,'[2]Pojedinačni plasman'!F153,"")</f>
        <v/>
      </c>
      <c r="F157" s="55" t="str">
        <f>IF(ISNUMBER('[2]Pojedinačni plasman'!D153)=TRUE,'[2]Pojedinačni plasman'!D153,"")</f>
        <v/>
      </c>
      <c r="G157" s="323" t="str">
        <f>IF(ISNUMBER('[2]Pojedinačni plasman'!G153)=TRUE,'[2]Pojedinačni plasman'!G153,"")</f>
        <v/>
      </c>
      <c r="H157" s="56" t="str">
        <f>IF(ISNUMBER('[2]Pojedinačni plasman'!H153)=TRUE,'[2]Pojedinačni plasman'!H153,"")</f>
        <v/>
      </c>
      <c r="I157" s="20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IF(ISTEXT('[2]Pojedinačni plasman'!B154)=TRUE,'[2]Pojedinačni plasman'!B154,"")</f>
        <v/>
      </c>
      <c r="C158" s="52" t="str">
        <f>IF(ISTEXT('[2]Pojedinačni plasman'!C154)=TRUE,'[2]Pojedinačni plasman'!C154,"")</f>
        <v/>
      </c>
      <c r="D158" s="53" t="str">
        <f>IF(ISNUMBER('[2]Pojedinačni plasman'!E154)=TRUE,'[2]Pojedinačni plasman'!E154,"")</f>
        <v/>
      </c>
      <c r="E158" s="54" t="str">
        <f>IF(ISTEXT('[2]Pojedinačni plasman'!F154)=TRUE,'[2]Pojedinačni plasman'!F154,"")</f>
        <v/>
      </c>
      <c r="F158" s="55" t="str">
        <f>IF(ISNUMBER('[2]Pojedinačni plasman'!D154)=TRUE,'[2]Pojedinačni plasman'!D154,"")</f>
        <v/>
      </c>
      <c r="G158" s="323" t="str">
        <f>IF(ISNUMBER('[2]Pojedinačni plasman'!G154)=TRUE,'[2]Pojedinačni plasman'!G154,"")</f>
        <v/>
      </c>
      <c r="H158" s="56" t="str">
        <f>IF(ISNUMBER('[2]Pojedinačni plasman'!H154)=TRUE,'[2]Pojedinačni plasman'!H154,"")</f>
        <v/>
      </c>
      <c r="I158" s="20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IF(ISTEXT('[2]Pojedinačni plasman'!B155)=TRUE,'[2]Pojedinačni plasman'!B155,"")</f>
        <v/>
      </c>
      <c r="C159" s="60" t="str">
        <f>IF(ISTEXT('[2]Pojedinačni plasman'!C155)=TRUE,'[2]Pojedinačni plasman'!C155,"")</f>
        <v/>
      </c>
      <c r="D159" s="61" t="str">
        <f>IF(ISNUMBER('[2]Pojedinačni plasman'!E155)=TRUE,'[2]Pojedinačni plasman'!E155,"")</f>
        <v/>
      </c>
      <c r="E159" s="62" t="str">
        <f>IF(ISTEXT('[2]Pojedinačni plasman'!F155)=TRUE,'[2]Pojedinačni plasman'!F155,"")</f>
        <v/>
      </c>
      <c r="F159" s="63" t="str">
        <f>IF(ISNUMBER('[2]Pojedinačni plasman'!D155)=TRUE,'[2]Pojedinačni plasman'!D155,"")</f>
        <v/>
      </c>
      <c r="G159" s="324" t="str">
        <f>IF(ISNUMBER('[2]Pojedinačni plasman'!G155)=TRUE,'[2]Pojedinačni plasman'!G155,"")</f>
        <v/>
      </c>
      <c r="H159" s="64" t="str">
        <f>IF(ISNUMBER('[2]Pojedinačni plasman'!H155)=TRUE,'[2]Pojedinačni plasman'!H155,"")</f>
        <v/>
      </c>
      <c r="I159" s="20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82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DFCB-F1C5-49E3-8D84-AF915C6A0328}">
  <sheetPr codeName="Sheet17">
    <tabColor rgb="FFFFC000"/>
    <pageSetUpPr autoPageBreaks="0" fitToPage="1"/>
  </sheetPr>
  <dimension ref="A1:K186"/>
  <sheetViews>
    <sheetView workbookViewId="0">
      <selection activeCell="D42" sqref="D41:D42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16384" width="9.140625" style="8"/>
  </cols>
  <sheetData>
    <row r="1" spans="1:11" x14ac:dyDescent="0.2">
      <c r="A1" s="1" t="s">
        <v>0</v>
      </c>
      <c r="B1" s="2"/>
      <c r="C1" s="3" t="str">
        <f>IF(ISNONTEXT('[6]Organizacija natjecanja'!$H$2)=TRUE,"",'[6]Organizacija natjecanja'!$H$2)</f>
        <v>3. KOLO MASTERI</v>
      </c>
      <c r="D1" s="4"/>
      <c r="E1" s="5"/>
      <c r="F1" s="6"/>
      <c r="G1" s="4"/>
      <c r="H1" s="7"/>
    </row>
    <row r="2" spans="1:11" x14ac:dyDescent="0.2">
      <c r="A2" s="10" t="s">
        <v>1</v>
      </c>
      <c r="B2" s="11"/>
      <c r="C2" s="12" t="str">
        <f>IF(ISNONTEXT('[6]Organizacija natjecanja'!$H$5)=TRUE,"",'[6]Organizacija natjecanja'!$H$5)</f>
        <v>SELNICA, 27.06.2026.</v>
      </c>
      <c r="D2" s="12"/>
      <c r="E2" s="13"/>
      <c r="F2" s="14"/>
      <c r="G2" s="12"/>
      <c r="H2" s="16"/>
    </row>
    <row r="3" spans="1:11" x14ac:dyDescent="0.2">
      <c r="A3" s="10" t="s">
        <v>2</v>
      </c>
      <c r="B3" s="11"/>
      <c r="C3" s="17" t="str">
        <f>IF(ISNONTEXT('[6]Organizacija natjecanja'!$H$7)=TRUE,"",'[6]Organizacija natjecanja'!$H$7)</f>
        <v>SSRD MŽ</v>
      </c>
      <c r="D3" s="18"/>
      <c r="E3" s="13"/>
      <c r="F3" s="14"/>
      <c r="G3" s="18"/>
      <c r="H3" s="19"/>
    </row>
    <row r="4" spans="1:11" x14ac:dyDescent="0.2">
      <c r="A4" s="10" t="s">
        <v>3</v>
      </c>
      <c r="B4" s="11"/>
      <c r="C4" s="17" t="str">
        <f>IF(ISNONTEXT('[6]Organizacija natjecanja'!$H$13)=TRUE,"",'[6]Organizacija natjecanja'!$H$13)</f>
        <v>MURA MURSKO SREDIŠĆE</v>
      </c>
      <c r="D4" s="18"/>
      <c r="E4" s="13"/>
      <c r="F4" s="14"/>
      <c r="G4" s="18"/>
      <c r="H4" s="19"/>
      <c r="I4" s="20"/>
    </row>
    <row r="5" spans="1:11" x14ac:dyDescent="0.2">
      <c r="A5" s="10" t="s">
        <v>4</v>
      </c>
      <c r="B5" s="11"/>
      <c r="C5" s="17" t="str">
        <f>IF(ISNONTEXT('[6]Organizacija natjecanja'!$H$4)=TRUE,"",'[6]Organizacija natjecanja'!$H$4)</f>
        <v>SELNICA</v>
      </c>
      <c r="D5" s="18"/>
      <c r="E5" s="13"/>
      <c r="F5" s="14"/>
      <c r="G5" s="18"/>
      <c r="H5" s="19"/>
    </row>
    <row r="6" spans="1:11" x14ac:dyDescent="0.2">
      <c r="A6" s="10"/>
      <c r="B6" s="11"/>
      <c r="C6" s="17"/>
      <c r="D6" s="18"/>
      <c r="E6" s="13"/>
      <c r="F6" s="14"/>
      <c r="G6" s="18"/>
      <c r="H6" s="19"/>
    </row>
    <row r="7" spans="1:11" ht="14.25" customHeight="1" x14ac:dyDescent="0.2">
      <c r="A7" s="21" t="s">
        <v>16</v>
      </c>
      <c r="B7" s="22"/>
      <c r="C7" s="23" t="str">
        <f>IF(ISBLANK('[6]Organizacija natjecanja'!$H$9)=TRUE,"",'[6]Organizacija natjecanja'!$H$9)</f>
        <v>MASTERI</v>
      </c>
      <c r="D7" s="24"/>
      <c r="E7" s="25"/>
      <c r="F7" s="26"/>
      <c r="G7" s="24"/>
      <c r="H7" s="27"/>
    </row>
    <row r="8" spans="1:11" x14ac:dyDescent="0.2">
      <c r="A8" s="32"/>
      <c r="E8" s="313"/>
      <c r="H8" s="32"/>
    </row>
    <row r="9" spans="1:11" ht="39.75" customHeight="1" x14ac:dyDescent="0.2">
      <c r="A9" s="314" t="s">
        <v>6</v>
      </c>
      <c r="B9" s="315" t="s">
        <v>7</v>
      </c>
      <c r="C9" s="315" t="s">
        <v>8</v>
      </c>
      <c r="D9" s="316" t="s">
        <v>9</v>
      </c>
      <c r="E9" s="317" t="s">
        <v>10</v>
      </c>
      <c r="F9" s="318" t="s">
        <v>11</v>
      </c>
      <c r="G9" s="319" t="s">
        <v>12</v>
      </c>
      <c r="H9" s="320" t="s">
        <v>13</v>
      </c>
      <c r="I9" s="321"/>
    </row>
    <row r="10" spans="1:11" x14ac:dyDescent="0.2">
      <c r="A10" s="40">
        <f>IF(ISNUMBER(H10)=FALSE,"",1)</f>
        <v>1</v>
      </c>
      <c r="B10" s="41" t="str">
        <f>IF(ISTEXT('[6]Pojedinačni plasman'!B6)=TRUE,'[6]Pojedinačni plasman'!B6,"")</f>
        <v>Begović Leo</v>
      </c>
      <c r="C10" s="42" t="str">
        <f>IF(ISTEXT('[6]Pojedinačni plasman'!C6)=TRUE,'[6]Pojedinačni plasman'!C6,"")</f>
        <v>Smuđ Draškovec</v>
      </c>
      <c r="D10" s="43">
        <f>IF(ISNUMBER('[6]Pojedinačni plasman'!E6)=TRUE,'[6]Pojedinačni plasman'!E6,"")</f>
        <v>4</v>
      </c>
      <c r="E10" s="44" t="str">
        <f>IF(ISTEXT('[6]Pojedinačni plasman'!F6)=TRUE,'[6]Pojedinačni plasman'!F6,"")</f>
        <v>A</v>
      </c>
      <c r="F10" s="45">
        <f>IF(ISNUMBER('[6]Pojedinačni plasman'!D6)=TRUE,'[6]Pojedinačni plasman'!D6,"")</f>
        <v>9020</v>
      </c>
      <c r="G10" s="322">
        <f>IF(ISNUMBER('[6]Pojedinačni plasman'!G6)=TRUE,'[6]Pojedinačni plasman'!G6,"")</f>
        <v>1</v>
      </c>
      <c r="H10" s="46">
        <f>IF(ISNUMBER('[6]Pojedinačni plasman'!H6)=TRUE,'[6]Pojedinačni plasman'!H6,"")</f>
        <v>1</v>
      </c>
      <c r="I10" s="20"/>
      <c r="J10" s="49"/>
      <c r="K10" s="8"/>
    </row>
    <row r="11" spans="1:11" x14ac:dyDescent="0.2">
      <c r="A11" s="50">
        <f>IF(ISNUMBER(H11)=FALSE,"",2)</f>
        <v>2</v>
      </c>
      <c r="B11" s="51" t="str">
        <f>IF(ISTEXT('[6]Pojedinačni plasman'!B7)=TRUE,'[6]Pojedinačni plasman'!B7,"")</f>
        <v>Žganec Vladimir</v>
      </c>
      <c r="C11" s="52" t="str">
        <f>IF(ISTEXT('[6]Pojedinačni plasman'!C7)=TRUE,'[6]Pojedinačni plasman'!C7,"")</f>
        <v>Zlatna Udica Krištanović</v>
      </c>
      <c r="D11" s="53">
        <f>IF(ISNUMBER('[6]Pojedinačni plasman'!E7)=TRUE,'[6]Pojedinačni plasman'!E7,"")</f>
        <v>16</v>
      </c>
      <c r="E11" s="54" t="str">
        <f>IF(ISTEXT('[6]Pojedinačni plasman'!F7)=TRUE,'[6]Pojedinačni plasman'!F7,"")</f>
        <v>B</v>
      </c>
      <c r="F11" s="55">
        <f>IF(ISNUMBER('[6]Pojedinačni plasman'!D7)=TRUE,'[6]Pojedinačni plasman'!D7,"")</f>
        <v>7105</v>
      </c>
      <c r="G11" s="323">
        <f>IF(ISNUMBER('[6]Pojedinačni plasman'!G7)=TRUE,'[6]Pojedinačni plasman'!G7,"")</f>
        <v>1</v>
      </c>
      <c r="H11" s="56">
        <f>IF(ISNUMBER('[6]Pojedinačni plasman'!H7)=TRUE,'[6]Pojedinačni plasman'!H7,"")</f>
        <v>2</v>
      </c>
      <c r="I11" s="20"/>
      <c r="J11" s="49"/>
      <c r="K11" s="8"/>
    </row>
    <row r="12" spans="1:11" x14ac:dyDescent="0.2">
      <c r="A12" s="50">
        <f>IF(ISNUMBER(H12)=FALSE,"",3)</f>
        <v>3</v>
      </c>
      <c r="B12" s="51" t="str">
        <f>IF(ISTEXT('[6]Pojedinačni plasman'!B8)=TRUE,'[6]Pojedinačni plasman'!B8,"")</f>
        <v>Peter Dragutin</v>
      </c>
      <c r="C12" s="52" t="str">
        <f>IF(ISTEXT('[6]Pojedinačni plasman'!C8)=TRUE,'[6]Pojedinačni plasman'!C8,"")</f>
        <v>Klen Sveta Marija</v>
      </c>
      <c r="D12" s="53">
        <f>IF(ISNUMBER('[6]Pojedinačni plasman'!E8)=TRUE,'[6]Pojedinačni plasman'!E8,"")</f>
        <v>1</v>
      </c>
      <c r="E12" s="54" t="str">
        <f>IF(ISTEXT('[6]Pojedinačni plasman'!F8)=TRUE,'[6]Pojedinačni plasman'!F8,"")</f>
        <v>A</v>
      </c>
      <c r="F12" s="55">
        <f>IF(ISNUMBER('[6]Pojedinačni plasman'!D8)=TRUE,'[6]Pojedinačni plasman'!D8,"")</f>
        <v>7000</v>
      </c>
      <c r="G12" s="323">
        <f>IF(ISNUMBER('[6]Pojedinačni plasman'!G8)=TRUE,'[6]Pojedinačni plasman'!G8,"")</f>
        <v>2</v>
      </c>
      <c r="H12" s="56">
        <f>IF(ISNUMBER('[6]Pojedinačni plasman'!H8)=TRUE,'[6]Pojedinačni plasman'!H8,"")</f>
        <v>3</v>
      </c>
      <c r="I12" s="20"/>
      <c r="J12" s="49"/>
      <c r="K12" s="8"/>
    </row>
    <row r="13" spans="1:11" x14ac:dyDescent="0.2">
      <c r="A13" s="50">
        <f>IF(ISNUMBER(H13)=FALSE,"",4)</f>
        <v>4</v>
      </c>
      <c r="B13" s="51" t="str">
        <f>IF(ISTEXT('[6]Pojedinačni plasman'!B9)=TRUE,'[6]Pojedinačni plasman'!B9,"")</f>
        <v>Čeh Dragutin</v>
      </c>
      <c r="C13" s="52" t="str">
        <f>IF(ISTEXT('[6]Pojedinačni plasman'!C9)=TRUE,'[6]Pojedinačni plasman'!C9,"")</f>
        <v>Čakovec Interland</v>
      </c>
      <c r="D13" s="53">
        <f>IF(ISNUMBER('[6]Pojedinačni plasman'!E9)=TRUE,'[6]Pojedinačni plasman'!E9,"")</f>
        <v>12</v>
      </c>
      <c r="E13" s="54" t="str">
        <f>IF(ISTEXT('[6]Pojedinačni plasman'!F9)=TRUE,'[6]Pojedinačni plasman'!F9,"")</f>
        <v>B</v>
      </c>
      <c r="F13" s="55">
        <f>IF(ISNUMBER('[6]Pojedinačni plasman'!D9)=TRUE,'[6]Pojedinačni plasman'!D9,"")</f>
        <v>5320</v>
      </c>
      <c r="G13" s="323">
        <f>IF(ISNUMBER('[6]Pojedinačni plasman'!G9)=TRUE,'[6]Pojedinačni plasman'!G9,"")</f>
        <v>2</v>
      </c>
      <c r="H13" s="56">
        <f>IF(ISNUMBER('[6]Pojedinačni plasman'!H9)=TRUE,'[6]Pojedinačni plasman'!H9,"")</f>
        <v>4</v>
      </c>
      <c r="I13" s="20"/>
      <c r="J13" s="49"/>
      <c r="K13" s="8"/>
    </row>
    <row r="14" spans="1:11" x14ac:dyDescent="0.2">
      <c r="A14" s="50">
        <f>IF(ISNUMBER(H14)=FALSE,"",5)</f>
        <v>5</v>
      </c>
      <c r="B14" s="51" t="str">
        <f>IF(ISTEXT('[6]Pojedinačni plasman'!B10)=TRUE,'[6]Pojedinačni plasman'!B10,"")</f>
        <v>Mađarić Marijan</v>
      </c>
      <c r="C14" s="52" t="str">
        <f>IF(ISTEXT('[6]Pojedinačni plasman'!C10)=TRUE,'[6]Pojedinačni plasman'!C10,"")</f>
        <v>Klen Sveta Marija</v>
      </c>
      <c r="D14" s="53">
        <f>IF(ISNUMBER('[6]Pojedinačni plasman'!E10)=TRUE,'[6]Pojedinačni plasman'!E10,"")</f>
        <v>2</v>
      </c>
      <c r="E14" s="54" t="str">
        <f>IF(ISTEXT('[6]Pojedinačni plasman'!F10)=TRUE,'[6]Pojedinačni plasman'!F10,"")</f>
        <v>A</v>
      </c>
      <c r="F14" s="55">
        <f>IF(ISNUMBER('[6]Pojedinačni plasman'!D10)=TRUE,'[6]Pojedinačni plasman'!D10,"")</f>
        <v>6530</v>
      </c>
      <c r="G14" s="323">
        <f>IF(ISNUMBER('[6]Pojedinačni plasman'!G10)=TRUE,'[6]Pojedinačni plasman'!G10,"")</f>
        <v>3</v>
      </c>
      <c r="H14" s="56">
        <f>IF(ISNUMBER('[6]Pojedinačni plasman'!H10)=TRUE,'[6]Pojedinačni plasman'!H10,"")</f>
        <v>5</v>
      </c>
      <c r="I14" s="20"/>
      <c r="J14" s="49"/>
      <c r="K14" s="8"/>
    </row>
    <row r="15" spans="1:11" x14ac:dyDescent="0.2">
      <c r="A15" s="50">
        <f>IF(ISNUMBER(H15)=FALSE,"",6)</f>
        <v>6</v>
      </c>
      <c r="B15" s="51" t="str">
        <f>IF(ISTEXT('[6]Pojedinačni plasman'!B11)=TRUE,'[6]Pojedinačni plasman'!B11,"")</f>
        <v>Vugrinec Ivica</v>
      </c>
      <c r="C15" s="52" t="str">
        <f>IF(ISTEXT('[6]Pojedinačni plasman'!C11)=TRUE,'[6]Pojedinačni plasman'!C11,"")</f>
        <v>Mura Mursko Središće</v>
      </c>
      <c r="D15" s="53">
        <f>IF(ISNUMBER('[6]Pojedinačni plasman'!E11)=TRUE,'[6]Pojedinačni plasman'!E11,"")</f>
        <v>17</v>
      </c>
      <c r="E15" s="54" t="str">
        <f>IF(ISTEXT('[6]Pojedinačni plasman'!F11)=TRUE,'[6]Pojedinačni plasman'!F11,"")</f>
        <v>B</v>
      </c>
      <c r="F15" s="55">
        <f>IF(ISNUMBER('[6]Pojedinačni plasman'!D11)=TRUE,'[6]Pojedinačni plasman'!D11,"")</f>
        <v>4675</v>
      </c>
      <c r="G15" s="323">
        <f>IF(ISNUMBER('[6]Pojedinačni plasman'!G11)=TRUE,'[6]Pojedinačni plasman'!G11,"")</f>
        <v>3</v>
      </c>
      <c r="H15" s="56">
        <f>IF(ISNUMBER('[6]Pojedinačni plasman'!H11)=TRUE,'[6]Pojedinačni plasman'!H11,"")</f>
        <v>6</v>
      </c>
      <c r="I15" s="20"/>
      <c r="J15" s="49"/>
      <c r="K15" s="8"/>
    </row>
    <row r="16" spans="1:11" x14ac:dyDescent="0.2">
      <c r="A16" s="50">
        <f>IF(ISNUMBER(H16)=FALSE,"",7)</f>
        <v>7</v>
      </c>
      <c r="B16" s="51" t="str">
        <f>IF(ISTEXT('[6]Pojedinačni plasman'!B12)=TRUE,'[6]Pojedinačni plasman'!B12,"")</f>
        <v>Perko Miljenko</v>
      </c>
      <c r="C16" s="52" t="str">
        <f>IF(ISTEXT('[6]Pojedinačni plasman'!C12)=TRUE,'[6]Pojedinačni plasman'!C12,"")</f>
        <v>Tsh SensasČakovec</v>
      </c>
      <c r="D16" s="53">
        <f>IF(ISNUMBER('[6]Pojedinačni plasman'!E12)=TRUE,'[6]Pojedinačni plasman'!E12,"")</f>
        <v>11</v>
      </c>
      <c r="E16" s="54" t="str">
        <f>IF(ISTEXT('[6]Pojedinačni plasman'!F12)=TRUE,'[6]Pojedinačni plasman'!F12,"")</f>
        <v>B</v>
      </c>
      <c r="F16" s="55">
        <f>IF(ISNUMBER('[6]Pojedinačni plasman'!D12)=TRUE,'[6]Pojedinačni plasman'!D12,"")</f>
        <v>4105</v>
      </c>
      <c r="G16" s="323">
        <f>IF(ISNUMBER('[6]Pojedinačni plasman'!G12)=TRUE,'[6]Pojedinačni plasman'!G12,"")</f>
        <v>4</v>
      </c>
      <c r="H16" s="56">
        <f>IF(ISNUMBER('[6]Pojedinačni plasman'!H12)=TRUE,'[6]Pojedinačni plasman'!H12,"")</f>
        <v>7</v>
      </c>
      <c r="I16" s="20"/>
      <c r="J16" s="49"/>
      <c r="K16" s="8"/>
    </row>
    <row r="17" spans="1:11" x14ac:dyDescent="0.2">
      <c r="A17" s="50">
        <f>IF(ISNUMBER(H17)=FALSE,"",8)</f>
        <v>8</v>
      </c>
      <c r="B17" s="51" t="str">
        <f>IF(ISTEXT('[6]Pojedinačni plasman'!B13)=TRUE,'[6]Pojedinačni plasman'!B13,"")</f>
        <v>Gundlin Ivan</v>
      </c>
      <c r="C17" s="52" t="str">
        <f>IF(ISTEXT('[6]Pojedinačni plasman'!C13)=TRUE,'[6]Pojedinačni plasman'!C13,"")</f>
        <v>Smuđ Goričan</v>
      </c>
      <c r="D17" s="53">
        <f>IF(ISNUMBER('[6]Pojedinačni plasman'!E13)=TRUE,'[6]Pojedinačni plasman'!E13,"")</f>
        <v>5</v>
      </c>
      <c r="E17" s="54" t="str">
        <f>IF(ISTEXT('[6]Pojedinačni plasman'!F13)=TRUE,'[6]Pojedinačni plasman'!F13,"")</f>
        <v>A</v>
      </c>
      <c r="F17" s="55">
        <f>IF(ISNUMBER('[6]Pojedinačni plasman'!D13)=TRUE,'[6]Pojedinačni plasman'!D13,"")</f>
        <v>3870</v>
      </c>
      <c r="G17" s="323">
        <f>IF(ISNUMBER('[6]Pojedinačni plasman'!G13)=TRUE,'[6]Pojedinačni plasman'!G13,"")</f>
        <v>4</v>
      </c>
      <c r="H17" s="56">
        <f>IF(ISNUMBER('[6]Pojedinačni plasman'!H13)=TRUE,'[6]Pojedinačni plasman'!H13,"")</f>
        <v>8</v>
      </c>
      <c r="I17" s="20"/>
      <c r="J17" s="49"/>
      <c r="K17" s="8"/>
    </row>
    <row r="18" spans="1:11" x14ac:dyDescent="0.2">
      <c r="A18" s="50">
        <f>IF(ISNUMBER(H18)=FALSE,"",9)</f>
        <v>9</v>
      </c>
      <c r="B18" s="51" t="str">
        <f>IF(ISTEXT('[6]Pojedinačni plasman'!B14)=TRUE,'[6]Pojedinačni plasman'!B14,"")</f>
        <v>Zrna Dmir</v>
      </c>
      <c r="C18" s="52" t="str">
        <f>IF(ISTEXT('[6]Pojedinačni plasman'!C14)=TRUE,'[6]Pojedinačni plasman'!C14,"")</f>
        <v>Črnec Donji Hrašćan</v>
      </c>
      <c r="D18" s="53">
        <f>IF(ISNUMBER('[6]Pojedinačni plasman'!E14)=TRUE,'[6]Pojedinačni plasman'!E14,"")</f>
        <v>15</v>
      </c>
      <c r="E18" s="54" t="str">
        <f>IF(ISTEXT('[6]Pojedinačni plasman'!F14)=TRUE,'[6]Pojedinačni plasman'!F14,"")</f>
        <v>B</v>
      </c>
      <c r="F18" s="55">
        <f>IF(ISNUMBER('[6]Pojedinačni plasman'!D14)=TRUE,'[6]Pojedinačni plasman'!D14,"")</f>
        <v>3690</v>
      </c>
      <c r="G18" s="323">
        <f>IF(ISNUMBER('[6]Pojedinačni plasman'!G14)=TRUE,'[6]Pojedinačni plasman'!G14,"")</f>
        <v>5</v>
      </c>
      <c r="H18" s="56">
        <f>IF(ISNUMBER('[6]Pojedinačni plasman'!H14)=TRUE,'[6]Pojedinačni plasman'!H14,"")</f>
        <v>9</v>
      </c>
      <c r="I18" s="20"/>
      <c r="J18" s="49"/>
      <c r="K18" s="8"/>
    </row>
    <row r="19" spans="1:11" x14ac:dyDescent="0.2">
      <c r="A19" s="50">
        <f>IF(ISNUMBER(H19)=FALSE,"",10)</f>
        <v>10</v>
      </c>
      <c r="B19" s="51" t="str">
        <f>IF(ISTEXT('[6]Pojedinačni plasman'!B15)=TRUE,'[6]Pojedinačni plasman'!B15,"")</f>
        <v>Pranklin Zvonko</v>
      </c>
      <c r="C19" s="52" t="str">
        <f>IF(ISTEXT('[6]Pojedinačni plasman'!C15)=TRUE,'[6]Pojedinačni plasman'!C15,"")</f>
        <v>Šaran Palinovec</v>
      </c>
      <c r="D19" s="53">
        <f>IF(ISNUMBER('[6]Pojedinačni plasman'!E15)=TRUE,'[6]Pojedinačni plasman'!E15,"")</f>
        <v>3</v>
      </c>
      <c r="E19" s="54" t="str">
        <f>IF(ISTEXT('[6]Pojedinačni plasman'!F15)=TRUE,'[6]Pojedinačni plasman'!F15,"")</f>
        <v>A</v>
      </c>
      <c r="F19" s="55">
        <f>IF(ISNUMBER('[6]Pojedinačni plasman'!D15)=TRUE,'[6]Pojedinačni plasman'!D15,"")</f>
        <v>3500</v>
      </c>
      <c r="G19" s="323">
        <f>IF(ISNUMBER('[6]Pojedinačni plasman'!G15)=TRUE,'[6]Pojedinačni plasman'!G15,"")</f>
        <v>5</v>
      </c>
      <c r="H19" s="56">
        <f>IF(ISNUMBER('[6]Pojedinačni plasman'!H15)=TRUE,'[6]Pojedinačni plasman'!H15,"")</f>
        <v>10</v>
      </c>
      <c r="I19" s="20"/>
      <c r="J19" s="49"/>
      <c r="K19" s="8"/>
    </row>
    <row r="20" spans="1:11" x14ac:dyDescent="0.2">
      <c r="A20" s="50">
        <f>IF(ISNUMBER(H20)=FALSE,"",11)</f>
        <v>11</v>
      </c>
      <c r="B20" s="51" t="str">
        <f>IF(ISTEXT('[6]Pojedinačni plasman'!B16)=TRUE,'[6]Pojedinačni plasman'!B16,"")</f>
        <v>Orač Lidija</v>
      </c>
      <c r="C20" s="52" t="str">
        <f>IF(ISTEXT('[6]Pojedinačni plasman'!C16)=TRUE,'[6]Pojedinačni plasman'!C16,"")</f>
        <v>Klen Sveta Marija</v>
      </c>
      <c r="D20" s="53">
        <f>IF(ISNUMBER('[6]Pojedinačni plasman'!E16)=TRUE,'[6]Pojedinačni plasman'!E16,"")</f>
        <v>14</v>
      </c>
      <c r="E20" s="54" t="str">
        <f>IF(ISTEXT('[6]Pojedinačni plasman'!F16)=TRUE,'[6]Pojedinačni plasman'!F16,"")</f>
        <v>B</v>
      </c>
      <c r="F20" s="55">
        <f>IF(ISNUMBER('[6]Pojedinačni plasman'!D16)=TRUE,'[6]Pojedinačni plasman'!D16,"")</f>
        <v>3595</v>
      </c>
      <c r="G20" s="323">
        <f>IF(ISNUMBER('[6]Pojedinačni plasman'!G16)=TRUE,'[6]Pojedinačni plasman'!G16,"")</f>
        <v>6</v>
      </c>
      <c r="H20" s="56">
        <f>IF(ISNUMBER('[6]Pojedinačni plasman'!H16)=TRUE,'[6]Pojedinačni plasman'!H16,"")</f>
        <v>11</v>
      </c>
      <c r="I20" s="20"/>
      <c r="J20" s="49"/>
      <c r="K20" s="8"/>
    </row>
    <row r="21" spans="1:11" x14ac:dyDescent="0.2">
      <c r="A21" s="50">
        <f>IF(ISNUMBER(H21)=FALSE,"",12)</f>
        <v>12</v>
      </c>
      <c r="B21" s="51" t="str">
        <f>IF(ISTEXT('[6]Pojedinačni plasman'!B17)=TRUE,'[6]Pojedinačni plasman'!B17,"")</f>
        <v>Škoda Mladen</v>
      </c>
      <c r="C21" s="52" t="str">
        <f>IF(ISTEXT('[6]Pojedinačni plasman'!C17)=TRUE,'[6]Pojedinačni plasman'!C17,"")</f>
        <v>Žužička Kotoriba</v>
      </c>
      <c r="D21" s="53">
        <f>IF(ISNUMBER('[6]Pojedinačni plasman'!E17)=TRUE,'[6]Pojedinačni plasman'!E17,"")</f>
        <v>8</v>
      </c>
      <c r="E21" s="54" t="str">
        <f>IF(ISTEXT('[6]Pojedinačni plasman'!F17)=TRUE,'[6]Pojedinačni plasman'!F17,"")</f>
        <v>A</v>
      </c>
      <c r="F21" s="55">
        <f>IF(ISNUMBER('[6]Pojedinačni plasman'!D17)=TRUE,'[6]Pojedinačni plasman'!D17,"")</f>
        <v>1980</v>
      </c>
      <c r="G21" s="323">
        <f>IF(ISNUMBER('[6]Pojedinačni plasman'!G17)=TRUE,'[6]Pojedinačni plasman'!G17,"")</f>
        <v>6</v>
      </c>
      <c r="H21" s="56">
        <f>IF(ISNUMBER('[6]Pojedinačni plasman'!H17)=TRUE,'[6]Pojedinačni plasman'!H17,"")</f>
        <v>12</v>
      </c>
      <c r="I21" s="20"/>
      <c r="J21" s="49"/>
      <c r="K21" s="8"/>
    </row>
    <row r="22" spans="1:11" x14ac:dyDescent="0.2">
      <c r="A22" s="50">
        <f>IF(ISNUMBER(H22)=FALSE,"",13)</f>
        <v>13</v>
      </c>
      <c r="B22" s="51" t="str">
        <f>IF(ISTEXT('[6]Pojedinačni plasman'!B18)=TRUE,'[6]Pojedinačni plasman'!B18,"")</f>
        <v>Mesarić Branko</v>
      </c>
      <c r="C22" s="52" t="str">
        <f>IF(ISTEXT('[6]Pojedinačni plasman'!C18)=TRUE,'[6]Pojedinačni plasman'!C18,"")</f>
        <v>Smuđ Goričan</v>
      </c>
      <c r="D22" s="53">
        <f>IF(ISNUMBER('[6]Pojedinačni plasman'!E18)=TRUE,'[6]Pojedinačni plasman'!E18,"")</f>
        <v>13</v>
      </c>
      <c r="E22" s="54" t="str">
        <f>IF(ISTEXT('[6]Pojedinačni plasman'!F18)=TRUE,'[6]Pojedinačni plasman'!F18,"")</f>
        <v>B</v>
      </c>
      <c r="F22" s="55">
        <f>IF(ISNUMBER('[6]Pojedinačni plasman'!D18)=TRUE,'[6]Pojedinačni plasman'!D18,"")</f>
        <v>2190</v>
      </c>
      <c r="G22" s="323">
        <f>IF(ISNUMBER('[6]Pojedinačni plasman'!G18)=TRUE,'[6]Pojedinačni plasman'!G18,"")</f>
        <v>7</v>
      </c>
      <c r="H22" s="56">
        <f>IF(ISNUMBER('[6]Pojedinačni plasman'!H18)=TRUE,'[6]Pojedinačni plasman'!H18,"")</f>
        <v>13</v>
      </c>
      <c r="I22" s="20"/>
      <c r="J22" s="49"/>
      <c r="K22" s="8"/>
    </row>
    <row r="23" spans="1:11" x14ac:dyDescent="0.2">
      <c r="A23" s="50">
        <f>IF(ISNUMBER(H23)=FALSE,"",14)</f>
        <v>14</v>
      </c>
      <c r="B23" s="51" t="str">
        <f>IF(ISTEXT('[6]Pojedinačni plasman'!B19)=TRUE,'[6]Pojedinačni plasman'!B19,"")</f>
        <v>Ružić Branko</v>
      </c>
      <c r="C23" s="52" t="str">
        <f>IF(ISTEXT('[6]Pojedinačni plasman'!C19)=TRUE,'[6]Pojedinačni plasman'!C19,"")</f>
        <v>Sunčanica Pribislavec</v>
      </c>
      <c r="D23" s="53">
        <f>IF(ISNUMBER('[6]Pojedinačni plasman'!E19)=TRUE,'[6]Pojedinačni plasman'!E19,"")</f>
        <v>9</v>
      </c>
      <c r="E23" s="54" t="str">
        <f>IF(ISTEXT('[6]Pojedinačni plasman'!F19)=TRUE,'[6]Pojedinačni plasman'!F19,"")</f>
        <v>A</v>
      </c>
      <c r="F23" s="55">
        <f>IF(ISNUMBER('[6]Pojedinačni plasman'!D19)=TRUE,'[6]Pojedinačni plasman'!D19,"")</f>
        <v>1860</v>
      </c>
      <c r="G23" s="323">
        <f>IF(ISNUMBER('[6]Pojedinačni plasman'!G19)=TRUE,'[6]Pojedinačni plasman'!G19,"")</f>
        <v>7</v>
      </c>
      <c r="H23" s="56">
        <f>IF(ISNUMBER('[6]Pojedinačni plasman'!H19)=TRUE,'[6]Pojedinačni plasman'!H19,"")</f>
        <v>14</v>
      </c>
      <c r="I23" s="20"/>
      <c r="J23" s="49"/>
      <c r="K23" s="8"/>
    </row>
    <row r="24" spans="1:11" x14ac:dyDescent="0.2">
      <c r="A24" s="50">
        <f>IF(ISNUMBER(H24)=FALSE,"",15)</f>
        <v>15</v>
      </c>
      <c r="B24" s="51" t="str">
        <f>IF(ISTEXT('[6]Pojedinačni plasman'!B20)=TRUE,'[6]Pojedinačni plasman'!B20,"")</f>
        <v>Horvat Damir</v>
      </c>
      <c r="C24" s="52" t="str">
        <f>IF(ISTEXT('[6]Pojedinačni plasman'!C20)=TRUE,'[6]Pojedinačni plasman'!C20,"")</f>
        <v>Klen Sveta Marija</v>
      </c>
      <c r="D24" s="53">
        <f>IF(ISNUMBER('[6]Pojedinačni plasman'!E20)=TRUE,'[6]Pojedinačni plasman'!E20,"")</f>
        <v>10</v>
      </c>
      <c r="E24" s="54" t="str">
        <f>IF(ISTEXT('[6]Pojedinačni plasman'!F20)=TRUE,'[6]Pojedinačni plasman'!F20,"")</f>
        <v>B</v>
      </c>
      <c r="F24" s="55">
        <f>IF(ISNUMBER('[6]Pojedinačni plasman'!D20)=TRUE,'[6]Pojedinačni plasman'!D20,"")</f>
        <v>2175</v>
      </c>
      <c r="G24" s="323">
        <f>IF(ISNUMBER('[6]Pojedinačni plasman'!G20)=TRUE,'[6]Pojedinačni plasman'!G20,"")</f>
        <v>8</v>
      </c>
      <c r="H24" s="56">
        <f>IF(ISNUMBER('[6]Pojedinačni plasman'!H20)=TRUE,'[6]Pojedinačni plasman'!H20,"")</f>
        <v>15</v>
      </c>
      <c r="I24" s="20"/>
      <c r="J24" s="49"/>
      <c r="K24" s="8"/>
    </row>
    <row r="25" spans="1:11" x14ac:dyDescent="0.2">
      <c r="A25" s="50">
        <f>IF(ISNUMBER(H25)=FALSE,"",16)</f>
        <v>16</v>
      </c>
      <c r="B25" s="51" t="str">
        <f>IF(ISTEXT('[6]Pojedinačni plasman'!B21)=TRUE,'[6]Pojedinačni plasman'!B21,"")</f>
        <v>Nađ Ladislav</v>
      </c>
      <c r="C25" s="52" t="str">
        <f>IF(ISTEXT('[6]Pojedinačni plasman'!C21)=TRUE,'[6]Pojedinačni plasman'!C21,"")</f>
        <v>Linjak Palovec</v>
      </c>
      <c r="D25" s="53">
        <f>IF(ISNUMBER('[6]Pojedinačni plasman'!E21)=TRUE,'[6]Pojedinačni plasman'!E21,"")</f>
        <v>6</v>
      </c>
      <c r="E25" s="54" t="str">
        <f>IF(ISTEXT('[6]Pojedinačni plasman'!F21)=TRUE,'[6]Pojedinačni plasman'!F21,"")</f>
        <v>A</v>
      </c>
      <c r="F25" s="55">
        <f>IF(ISNUMBER('[6]Pojedinačni plasman'!D21)=TRUE,'[6]Pojedinačni plasman'!D21,"")</f>
        <v>1570</v>
      </c>
      <c r="G25" s="323">
        <f>IF(ISNUMBER('[6]Pojedinačni plasman'!G21)=TRUE,'[6]Pojedinačni plasman'!G21,"")</f>
        <v>8</v>
      </c>
      <c r="H25" s="56">
        <f>IF(ISNUMBER('[6]Pojedinačni plasman'!H21)=TRUE,'[6]Pojedinačni plasman'!H21,"")</f>
        <v>16</v>
      </c>
      <c r="I25" s="20"/>
      <c r="J25" s="49"/>
      <c r="K25" s="8"/>
    </row>
    <row r="26" spans="1:11" x14ac:dyDescent="0.2">
      <c r="A26" s="50">
        <f>IF(ISNUMBER(H26)=FALSE,"",17)</f>
        <v>17</v>
      </c>
      <c r="B26" s="51" t="str">
        <f>IF(ISTEXT('[6]Pojedinačni plasman'!B22)=TRUE,'[6]Pojedinačni plasman'!B22,"")</f>
        <v>Orehovec Ivan</v>
      </c>
      <c r="C26" s="52" t="str">
        <f>IF(ISTEXT('[6]Pojedinačni plasman'!C22)=TRUE,'[6]Pojedinačni plasman'!C22,"")</f>
        <v>Klen Sveta Marija</v>
      </c>
      <c r="D26" s="53">
        <f>IF(ISNUMBER('[6]Pojedinačni plasman'!E22)=TRUE,'[6]Pojedinačni plasman'!E22,"")</f>
        <v>7</v>
      </c>
      <c r="E26" s="54" t="str">
        <f>IF(ISTEXT('[6]Pojedinačni plasman'!F22)=TRUE,'[6]Pojedinačni plasman'!F22,"")</f>
        <v>A</v>
      </c>
      <c r="F26" s="55">
        <f>IF(ISNUMBER('[6]Pojedinačni plasman'!D22)=TRUE,'[6]Pojedinačni plasman'!D22,"")</f>
        <v>1450</v>
      </c>
      <c r="G26" s="323">
        <f>IF(ISNUMBER('[6]Pojedinačni plasman'!G22)=TRUE,'[6]Pojedinačni plasman'!G22,"")</f>
        <v>9</v>
      </c>
      <c r="H26" s="56">
        <f>IF(ISNUMBER('[6]Pojedinačni plasman'!H22)=TRUE,'[6]Pojedinačni plasman'!H22,"")</f>
        <v>17</v>
      </c>
      <c r="I26" s="20"/>
      <c r="J26" s="49"/>
      <c r="K26" s="8"/>
    </row>
    <row r="27" spans="1:11" x14ac:dyDescent="0.2">
      <c r="A27" s="50" t="str">
        <f>IF(ISNUMBER(H27)=FALSE,"",18)</f>
        <v/>
      </c>
      <c r="B27" s="51" t="str">
        <f>IF(ISTEXT('[6]Pojedinačni plasman'!B23)=TRUE,'[6]Pojedinačni plasman'!B23,"")</f>
        <v/>
      </c>
      <c r="C27" s="52" t="str">
        <f>IF(ISTEXT('[6]Pojedinačni plasman'!C23)=TRUE,'[6]Pojedinačni plasman'!C23,"")</f>
        <v/>
      </c>
      <c r="D27" s="53" t="str">
        <f>IF(ISNUMBER('[6]Pojedinačni plasman'!E23)=TRUE,'[6]Pojedinačni plasman'!E23,"")</f>
        <v/>
      </c>
      <c r="E27" s="54" t="str">
        <f>IF(ISTEXT('[6]Pojedinačni plasman'!F23)=TRUE,'[6]Pojedinačni plasman'!F23,"")</f>
        <v/>
      </c>
      <c r="F27" s="55" t="str">
        <f>IF(ISNUMBER('[6]Pojedinačni plasman'!D23)=TRUE,'[6]Pojedinačni plasman'!D23,"")</f>
        <v/>
      </c>
      <c r="G27" s="323" t="str">
        <f>IF(ISNUMBER('[6]Pojedinačni plasman'!G23)=TRUE,'[6]Pojedinačni plasman'!G23,"")</f>
        <v/>
      </c>
      <c r="H27" s="56" t="str">
        <f>IF(ISNUMBER('[6]Pojedinačni plasman'!H23)=TRUE,'[6]Pojedinačni plasman'!H23,"")</f>
        <v/>
      </c>
      <c r="I27" s="20"/>
      <c r="J27" s="49"/>
      <c r="K27" s="8"/>
    </row>
    <row r="28" spans="1:11" x14ac:dyDescent="0.2">
      <c r="A28" s="50" t="str">
        <f>IF(ISNUMBER(H28)=FALSE,"",19)</f>
        <v/>
      </c>
      <c r="B28" s="51" t="str">
        <f>IF(ISTEXT('[6]Pojedinačni plasman'!B24)=TRUE,'[6]Pojedinačni plasman'!B24,"")</f>
        <v/>
      </c>
      <c r="C28" s="52" t="str">
        <f>IF(ISTEXT('[6]Pojedinačni plasman'!C24)=TRUE,'[6]Pojedinačni plasman'!C24,"")</f>
        <v/>
      </c>
      <c r="D28" s="53" t="str">
        <f>IF(ISNUMBER('[6]Pojedinačni plasman'!E24)=TRUE,'[6]Pojedinačni plasman'!E24,"")</f>
        <v/>
      </c>
      <c r="E28" s="54" t="str">
        <f>IF(ISTEXT('[6]Pojedinačni plasman'!F24)=TRUE,'[6]Pojedinačni plasman'!F24,"")</f>
        <v/>
      </c>
      <c r="F28" s="55" t="str">
        <f>IF(ISNUMBER('[6]Pojedinačni plasman'!D24)=TRUE,'[6]Pojedinačni plasman'!D24,"")</f>
        <v/>
      </c>
      <c r="G28" s="323" t="str">
        <f>IF(ISNUMBER('[6]Pojedinačni plasman'!G24)=TRUE,'[6]Pojedinačni plasman'!G24,"")</f>
        <v/>
      </c>
      <c r="H28" s="56" t="str">
        <f>IF(ISNUMBER('[6]Pojedinačni plasman'!H24)=TRUE,'[6]Pojedinačni plasman'!H24,"")</f>
        <v/>
      </c>
      <c r="I28" s="20"/>
      <c r="J28" s="49"/>
      <c r="K28" s="8"/>
    </row>
    <row r="29" spans="1:11" x14ac:dyDescent="0.2">
      <c r="A29" s="50" t="str">
        <f>IF(ISNUMBER(H29)=FALSE,"",20)</f>
        <v/>
      </c>
      <c r="B29" s="51" t="str">
        <f>IF(ISTEXT('[6]Pojedinačni plasman'!B25)=TRUE,'[6]Pojedinačni plasman'!B25,"")</f>
        <v/>
      </c>
      <c r="C29" s="52" t="str">
        <f>IF(ISTEXT('[6]Pojedinačni plasman'!C25)=TRUE,'[6]Pojedinačni plasman'!C25,"")</f>
        <v/>
      </c>
      <c r="D29" s="53" t="str">
        <f>IF(ISNUMBER('[6]Pojedinačni plasman'!E25)=TRUE,'[6]Pojedinačni plasman'!E25,"")</f>
        <v/>
      </c>
      <c r="E29" s="54" t="str">
        <f>IF(ISTEXT('[6]Pojedinačni plasman'!F25)=TRUE,'[6]Pojedinačni plasman'!F25,"")</f>
        <v/>
      </c>
      <c r="F29" s="55" t="str">
        <f>IF(ISNUMBER('[6]Pojedinačni plasman'!D25)=TRUE,'[6]Pojedinačni plasman'!D25,"")</f>
        <v/>
      </c>
      <c r="G29" s="323" t="str">
        <f>IF(ISNUMBER('[6]Pojedinačni plasman'!G25)=TRUE,'[6]Pojedinačni plasman'!G25,"")</f>
        <v/>
      </c>
      <c r="H29" s="56" t="str">
        <f>IF(ISNUMBER('[6]Pojedinačni plasman'!H25)=TRUE,'[6]Pojedinačni plasman'!H25,"")</f>
        <v/>
      </c>
      <c r="I29" s="20"/>
      <c r="J29" s="49"/>
      <c r="K29" s="8"/>
    </row>
    <row r="30" spans="1:11" x14ac:dyDescent="0.2">
      <c r="A30" s="50" t="str">
        <f>IF(ISNUMBER(H30)=FALSE,"",21)</f>
        <v/>
      </c>
      <c r="B30" s="51" t="str">
        <f>IF(ISTEXT('[6]Pojedinačni plasman'!B26)=TRUE,'[6]Pojedinačni plasman'!B26,"")</f>
        <v/>
      </c>
      <c r="C30" s="52" t="str">
        <f>IF(ISTEXT('[6]Pojedinačni plasman'!C26)=TRUE,'[6]Pojedinačni plasman'!C26,"")</f>
        <v/>
      </c>
      <c r="D30" s="53" t="str">
        <f>IF(ISNUMBER('[6]Pojedinačni plasman'!E26)=TRUE,'[6]Pojedinačni plasman'!E26,"")</f>
        <v/>
      </c>
      <c r="E30" s="54" t="str">
        <f>IF(ISTEXT('[6]Pojedinačni plasman'!F26)=TRUE,'[6]Pojedinačni plasman'!F26,"")</f>
        <v/>
      </c>
      <c r="F30" s="55" t="str">
        <f>IF(ISNUMBER('[6]Pojedinačni plasman'!D26)=TRUE,'[6]Pojedinačni plasman'!D26,"")</f>
        <v/>
      </c>
      <c r="G30" s="323" t="str">
        <f>IF(ISNUMBER('[6]Pojedinačni plasman'!G26)=TRUE,'[6]Pojedinačni plasman'!G26,"")</f>
        <v/>
      </c>
      <c r="H30" s="56" t="str">
        <f>IF(ISNUMBER('[6]Pojedinačni plasman'!H26)=TRUE,'[6]Pojedinačni plasman'!H26,"")</f>
        <v/>
      </c>
      <c r="I30" s="20"/>
      <c r="J30" s="49"/>
      <c r="K30" s="8"/>
    </row>
    <row r="31" spans="1:11" x14ac:dyDescent="0.2">
      <c r="A31" s="50" t="str">
        <f>IF(ISNUMBER(H31)=FALSE,"",22)</f>
        <v/>
      </c>
      <c r="B31" s="51" t="str">
        <f>IF(ISTEXT('[6]Pojedinačni plasman'!B27)=TRUE,'[6]Pojedinačni plasman'!B27,"")</f>
        <v/>
      </c>
      <c r="C31" s="52" t="str">
        <f>IF(ISTEXT('[6]Pojedinačni plasman'!C27)=TRUE,'[6]Pojedinačni plasman'!C27,"")</f>
        <v/>
      </c>
      <c r="D31" s="53" t="str">
        <f>IF(ISNUMBER('[6]Pojedinačni plasman'!E27)=TRUE,'[6]Pojedinačni plasman'!E27,"")</f>
        <v/>
      </c>
      <c r="E31" s="54" t="str">
        <f>IF(ISTEXT('[6]Pojedinačni plasman'!F27)=TRUE,'[6]Pojedinačni plasman'!F27,"")</f>
        <v/>
      </c>
      <c r="F31" s="55" t="str">
        <f>IF(ISNUMBER('[6]Pojedinačni plasman'!D27)=TRUE,'[6]Pojedinačni plasman'!D27,"")</f>
        <v/>
      </c>
      <c r="G31" s="323" t="str">
        <f>IF(ISNUMBER('[6]Pojedinačni plasman'!G27)=TRUE,'[6]Pojedinačni plasman'!G27,"")</f>
        <v/>
      </c>
      <c r="H31" s="56" t="str">
        <f>IF(ISNUMBER('[6]Pojedinačni plasman'!H27)=TRUE,'[6]Pojedinačni plasman'!H27,"")</f>
        <v/>
      </c>
      <c r="I31" s="20"/>
      <c r="J31" s="49"/>
      <c r="K31" s="8"/>
    </row>
    <row r="32" spans="1:11" x14ac:dyDescent="0.2">
      <c r="A32" s="50" t="str">
        <f>IF(ISNUMBER(H32)=FALSE,"",23)</f>
        <v/>
      </c>
      <c r="B32" s="51" t="str">
        <f>IF(ISTEXT('[6]Pojedinačni plasman'!B28)=TRUE,'[6]Pojedinačni plasman'!B28,"")</f>
        <v/>
      </c>
      <c r="C32" s="52" t="str">
        <f>IF(ISTEXT('[6]Pojedinačni plasman'!C28)=TRUE,'[6]Pojedinačni plasman'!C28,"")</f>
        <v/>
      </c>
      <c r="D32" s="53" t="str">
        <f>IF(ISNUMBER('[6]Pojedinačni plasman'!E28)=TRUE,'[6]Pojedinačni plasman'!E28,"")</f>
        <v/>
      </c>
      <c r="E32" s="54" t="str">
        <f>IF(ISTEXT('[6]Pojedinačni plasman'!F28)=TRUE,'[6]Pojedinačni plasman'!F28,"")</f>
        <v/>
      </c>
      <c r="F32" s="55" t="str">
        <f>IF(ISNUMBER('[6]Pojedinačni plasman'!D28)=TRUE,'[6]Pojedinačni plasman'!D28,"")</f>
        <v/>
      </c>
      <c r="G32" s="323" t="str">
        <f>IF(ISNUMBER('[6]Pojedinačni plasman'!G28)=TRUE,'[6]Pojedinačni plasman'!G28,"")</f>
        <v/>
      </c>
      <c r="H32" s="56" t="str">
        <f>IF(ISNUMBER('[6]Pojedinačni plasman'!H28)=TRUE,'[6]Pojedinačni plasman'!H28,"")</f>
        <v/>
      </c>
      <c r="I32" s="20"/>
      <c r="J32" s="49"/>
      <c r="K32" s="8"/>
    </row>
    <row r="33" spans="1:11" x14ac:dyDescent="0.2">
      <c r="A33" s="50" t="str">
        <f>IF(ISNUMBER(H33)=FALSE,"",24)</f>
        <v/>
      </c>
      <c r="B33" s="51" t="str">
        <f>IF(ISTEXT('[6]Pojedinačni plasman'!B29)=TRUE,'[6]Pojedinačni plasman'!B29,"")</f>
        <v/>
      </c>
      <c r="C33" s="52" t="str">
        <f>IF(ISTEXT('[6]Pojedinačni plasman'!C29)=TRUE,'[6]Pojedinačni plasman'!C29,"")</f>
        <v/>
      </c>
      <c r="D33" s="53" t="str">
        <f>IF(ISNUMBER('[6]Pojedinačni plasman'!E29)=TRUE,'[6]Pojedinačni plasman'!E29,"")</f>
        <v/>
      </c>
      <c r="E33" s="54" t="str">
        <f>IF(ISTEXT('[6]Pojedinačni plasman'!F29)=TRUE,'[6]Pojedinačni plasman'!F29,"")</f>
        <v/>
      </c>
      <c r="F33" s="55" t="str">
        <f>IF(ISNUMBER('[6]Pojedinačni plasman'!D29)=TRUE,'[6]Pojedinačni plasman'!D29,"")</f>
        <v/>
      </c>
      <c r="G33" s="323" t="str">
        <f>IF(ISNUMBER('[6]Pojedinačni plasman'!G29)=TRUE,'[6]Pojedinačni plasman'!G29,"")</f>
        <v/>
      </c>
      <c r="H33" s="56" t="str">
        <f>IF(ISNUMBER('[6]Pojedinačni plasman'!H29)=TRUE,'[6]Pojedinačni plasman'!H29,"")</f>
        <v/>
      </c>
      <c r="I33" s="20"/>
      <c r="J33" s="49"/>
      <c r="K33" s="8"/>
    </row>
    <row r="34" spans="1:11" x14ac:dyDescent="0.2">
      <c r="A34" s="50" t="str">
        <f>IF(ISNUMBER(H34)=FALSE,"",25)</f>
        <v/>
      </c>
      <c r="B34" s="51" t="str">
        <f>IF(ISTEXT('[6]Pojedinačni plasman'!B30)=TRUE,'[6]Pojedinačni plasman'!B30,"")</f>
        <v/>
      </c>
      <c r="C34" s="52" t="str">
        <f>IF(ISTEXT('[6]Pojedinačni plasman'!C30)=TRUE,'[6]Pojedinačni plasman'!C30,"")</f>
        <v/>
      </c>
      <c r="D34" s="53" t="str">
        <f>IF(ISNUMBER('[6]Pojedinačni plasman'!E30)=TRUE,'[6]Pojedinačni plasman'!E30,"")</f>
        <v/>
      </c>
      <c r="E34" s="54" t="str">
        <f>IF(ISTEXT('[6]Pojedinačni plasman'!F30)=TRUE,'[6]Pojedinačni plasman'!F30,"")</f>
        <v/>
      </c>
      <c r="F34" s="55" t="str">
        <f>IF(ISNUMBER('[6]Pojedinačni plasman'!D30)=TRUE,'[6]Pojedinačni plasman'!D30,"")</f>
        <v/>
      </c>
      <c r="G34" s="323" t="str">
        <f>IF(ISNUMBER('[6]Pojedinačni plasman'!G30)=TRUE,'[6]Pojedinačni plasman'!G30,"")</f>
        <v/>
      </c>
      <c r="H34" s="56" t="str">
        <f>IF(ISNUMBER('[6]Pojedinačni plasman'!H30)=TRUE,'[6]Pojedinačni plasman'!H30,"")</f>
        <v/>
      </c>
      <c r="I34" s="20"/>
      <c r="J34" s="49"/>
      <c r="K34" s="8"/>
    </row>
    <row r="35" spans="1:11" x14ac:dyDescent="0.2">
      <c r="A35" s="50" t="str">
        <f>IF(ISNUMBER(H35)=FALSE,"",26)</f>
        <v/>
      </c>
      <c r="B35" s="51" t="str">
        <f>IF(ISTEXT('[6]Pojedinačni plasman'!B31)=TRUE,'[6]Pojedinačni plasman'!B31,"")</f>
        <v/>
      </c>
      <c r="C35" s="52" t="str">
        <f>IF(ISTEXT('[6]Pojedinačni plasman'!C31)=TRUE,'[6]Pojedinačni plasman'!C31,"")</f>
        <v/>
      </c>
      <c r="D35" s="53" t="str">
        <f>IF(ISNUMBER('[6]Pojedinačni plasman'!E31)=TRUE,'[6]Pojedinačni plasman'!E31,"")</f>
        <v/>
      </c>
      <c r="E35" s="54" t="str">
        <f>IF(ISTEXT('[6]Pojedinačni plasman'!F31)=TRUE,'[6]Pojedinačni plasman'!F31,"")</f>
        <v/>
      </c>
      <c r="F35" s="55" t="str">
        <f>IF(ISNUMBER('[6]Pojedinačni plasman'!D31)=TRUE,'[6]Pojedinačni plasman'!D31,"")</f>
        <v/>
      </c>
      <c r="G35" s="323" t="str">
        <f>IF(ISNUMBER('[6]Pojedinačni plasman'!G31)=TRUE,'[6]Pojedinačni plasman'!G31,"")</f>
        <v/>
      </c>
      <c r="H35" s="56" t="str">
        <f>IF(ISNUMBER('[6]Pojedinačni plasman'!H31)=TRUE,'[6]Pojedinačni plasman'!H31,"")</f>
        <v/>
      </c>
      <c r="I35" s="20"/>
      <c r="J35" s="49"/>
      <c r="K35" s="8"/>
    </row>
    <row r="36" spans="1:11" x14ac:dyDescent="0.2">
      <c r="A36" s="50" t="str">
        <f>IF(ISNUMBER(H36)=FALSE,"",27)</f>
        <v/>
      </c>
      <c r="B36" s="51" t="str">
        <f>IF(ISTEXT('[6]Pojedinačni plasman'!B32)=TRUE,'[6]Pojedinačni plasman'!B32,"")</f>
        <v/>
      </c>
      <c r="C36" s="52" t="str">
        <f>IF(ISTEXT('[6]Pojedinačni plasman'!C32)=TRUE,'[6]Pojedinačni plasman'!C32,"")</f>
        <v/>
      </c>
      <c r="D36" s="53" t="str">
        <f>IF(ISNUMBER('[6]Pojedinačni plasman'!E32)=TRUE,'[6]Pojedinačni plasman'!E32,"")</f>
        <v/>
      </c>
      <c r="E36" s="54" t="str">
        <f>IF(ISTEXT('[6]Pojedinačni plasman'!F32)=TRUE,'[6]Pojedinačni plasman'!F32,"")</f>
        <v/>
      </c>
      <c r="F36" s="55" t="str">
        <f>IF(ISNUMBER('[6]Pojedinačni plasman'!D32)=TRUE,'[6]Pojedinačni plasman'!D32,"")</f>
        <v/>
      </c>
      <c r="G36" s="323" t="str">
        <f>IF(ISNUMBER('[6]Pojedinačni plasman'!G32)=TRUE,'[6]Pojedinačni plasman'!G32,"")</f>
        <v/>
      </c>
      <c r="H36" s="56" t="str">
        <f>IF(ISNUMBER('[6]Pojedinačni plasman'!H32)=TRUE,'[6]Pojedinačni plasman'!H32,"")</f>
        <v/>
      </c>
      <c r="I36" s="20"/>
      <c r="J36" s="49"/>
      <c r="K36" s="8"/>
    </row>
    <row r="37" spans="1:11" x14ac:dyDescent="0.2">
      <c r="A37" s="50" t="str">
        <f>IF(ISNUMBER(H37)=FALSE,"",28)</f>
        <v/>
      </c>
      <c r="B37" s="51" t="str">
        <f>IF(ISTEXT('[6]Pojedinačni plasman'!B33)=TRUE,'[6]Pojedinačni plasman'!B33,"")</f>
        <v/>
      </c>
      <c r="C37" s="52" t="str">
        <f>IF(ISTEXT('[6]Pojedinačni plasman'!C33)=TRUE,'[6]Pojedinačni plasman'!C33,"")</f>
        <v/>
      </c>
      <c r="D37" s="53" t="str">
        <f>IF(ISNUMBER('[6]Pojedinačni plasman'!E33)=TRUE,'[6]Pojedinačni plasman'!E33,"")</f>
        <v/>
      </c>
      <c r="E37" s="54" t="str">
        <f>IF(ISTEXT('[6]Pojedinačni plasman'!F33)=TRUE,'[6]Pojedinačni plasman'!F33,"")</f>
        <v/>
      </c>
      <c r="F37" s="55" t="str">
        <f>IF(ISNUMBER('[6]Pojedinačni plasman'!D33)=TRUE,'[6]Pojedinačni plasman'!D33,"")</f>
        <v/>
      </c>
      <c r="G37" s="323" t="str">
        <f>IF(ISNUMBER('[6]Pojedinačni plasman'!G33)=TRUE,'[6]Pojedinačni plasman'!G33,"")</f>
        <v/>
      </c>
      <c r="H37" s="56" t="str">
        <f>IF(ISNUMBER('[6]Pojedinačni plasman'!H33)=TRUE,'[6]Pojedinačni plasman'!H33,"")</f>
        <v/>
      </c>
      <c r="I37" s="20"/>
      <c r="J37" s="49"/>
      <c r="K37" s="8"/>
    </row>
    <row r="38" spans="1:11" x14ac:dyDescent="0.2">
      <c r="A38" s="50" t="str">
        <f>IF(ISNUMBER(H38)=FALSE,"",29)</f>
        <v/>
      </c>
      <c r="B38" s="51" t="str">
        <f>IF(ISTEXT('[6]Pojedinačni plasman'!B34)=TRUE,'[6]Pojedinačni plasman'!B34,"")</f>
        <v/>
      </c>
      <c r="C38" s="52" t="str">
        <f>IF(ISTEXT('[6]Pojedinačni plasman'!C34)=TRUE,'[6]Pojedinačni plasman'!C34,"")</f>
        <v/>
      </c>
      <c r="D38" s="53" t="str">
        <f>IF(ISNUMBER('[6]Pojedinačni plasman'!E34)=TRUE,'[6]Pojedinačni plasman'!E34,"")</f>
        <v/>
      </c>
      <c r="E38" s="54" t="str">
        <f>IF(ISTEXT('[6]Pojedinačni plasman'!F34)=TRUE,'[6]Pojedinačni plasman'!F34,"")</f>
        <v/>
      </c>
      <c r="F38" s="55" t="str">
        <f>IF(ISNUMBER('[6]Pojedinačni plasman'!D34)=TRUE,'[6]Pojedinačni plasman'!D34,"")</f>
        <v/>
      </c>
      <c r="G38" s="323" t="str">
        <f>IF(ISNUMBER('[6]Pojedinačni plasman'!G34)=TRUE,'[6]Pojedinačni plasman'!G34,"")</f>
        <v/>
      </c>
      <c r="H38" s="56" t="str">
        <f>IF(ISNUMBER('[6]Pojedinačni plasman'!H34)=TRUE,'[6]Pojedinačni plasman'!H34,"")</f>
        <v/>
      </c>
      <c r="I38" s="20"/>
      <c r="J38" s="49"/>
      <c r="K38" s="8"/>
    </row>
    <row r="39" spans="1:11" x14ac:dyDescent="0.2">
      <c r="A39" s="50" t="str">
        <f>IF(ISNUMBER(H39)=FALSE,"",30)</f>
        <v/>
      </c>
      <c r="B39" s="51" t="str">
        <f>IF(ISTEXT('[6]Pojedinačni plasman'!B35)=TRUE,'[6]Pojedinačni plasman'!B35,"")</f>
        <v/>
      </c>
      <c r="C39" s="52" t="str">
        <f>IF(ISTEXT('[6]Pojedinačni plasman'!C35)=TRUE,'[6]Pojedinačni plasman'!C35,"")</f>
        <v/>
      </c>
      <c r="D39" s="53" t="str">
        <f>IF(ISNUMBER('[6]Pojedinačni plasman'!E35)=TRUE,'[6]Pojedinačni plasman'!E35,"")</f>
        <v/>
      </c>
      <c r="E39" s="54" t="str">
        <f>IF(ISTEXT('[6]Pojedinačni plasman'!F35)=TRUE,'[6]Pojedinačni plasman'!F35,"")</f>
        <v/>
      </c>
      <c r="F39" s="55" t="str">
        <f>IF(ISNUMBER('[6]Pojedinačni plasman'!D35)=TRUE,'[6]Pojedinačni plasman'!D35,"")</f>
        <v/>
      </c>
      <c r="G39" s="323" t="str">
        <f>IF(ISNUMBER('[6]Pojedinačni plasman'!G35)=TRUE,'[6]Pojedinačni plasman'!G35,"")</f>
        <v/>
      </c>
      <c r="H39" s="56" t="str">
        <f>IF(ISNUMBER('[6]Pojedinačni plasman'!H35)=TRUE,'[6]Pojedinačni plasman'!H35,"")</f>
        <v/>
      </c>
      <c r="I39" s="20"/>
      <c r="J39" s="49"/>
      <c r="K39" s="8"/>
    </row>
    <row r="40" spans="1:11" x14ac:dyDescent="0.2">
      <c r="A40" s="50" t="str">
        <f>IF(ISNUMBER(H40)=FALSE,"",31)</f>
        <v/>
      </c>
      <c r="B40" s="51" t="str">
        <f>IF(ISTEXT('[6]Pojedinačni plasman'!B36)=TRUE,'[6]Pojedinačni plasman'!B36,"")</f>
        <v/>
      </c>
      <c r="C40" s="52" t="str">
        <f>IF(ISTEXT('[6]Pojedinačni plasman'!C36)=TRUE,'[6]Pojedinačni plasman'!C36,"")</f>
        <v/>
      </c>
      <c r="D40" s="53" t="str">
        <f>IF(ISNUMBER('[6]Pojedinačni plasman'!E36)=TRUE,'[6]Pojedinačni plasman'!E36,"")</f>
        <v/>
      </c>
      <c r="E40" s="54" t="str">
        <f>IF(ISTEXT('[6]Pojedinačni plasman'!F36)=TRUE,'[6]Pojedinačni plasman'!F36,"")</f>
        <v/>
      </c>
      <c r="F40" s="55" t="str">
        <f>IF(ISNUMBER('[6]Pojedinačni plasman'!D36)=TRUE,'[6]Pojedinačni plasman'!D36,"")</f>
        <v/>
      </c>
      <c r="G40" s="323" t="str">
        <f>IF(ISNUMBER('[6]Pojedinačni plasman'!G36)=TRUE,'[6]Pojedinačni plasman'!G36,"")</f>
        <v/>
      </c>
      <c r="H40" s="56" t="str">
        <f>IF(ISNUMBER('[6]Pojedinačni plasman'!H36)=TRUE,'[6]Pojedinačni plasman'!H36,"")</f>
        <v/>
      </c>
      <c r="I40" s="20"/>
      <c r="J40" s="49"/>
      <c r="K40" s="8"/>
    </row>
    <row r="41" spans="1:11" x14ac:dyDescent="0.2">
      <c r="A41" s="50" t="str">
        <f>IF(ISNUMBER(H41)=FALSE,"",32)</f>
        <v/>
      </c>
      <c r="B41" s="51" t="str">
        <f>IF(ISTEXT('[6]Pojedinačni plasman'!B37)=TRUE,'[6]Pojedinačni plasman'!B37,"")</f>
        <v/>
      </c>
      <c r="C41" s="52" t="str">
        <f>IF(ISTEXT('[6]Pojedinačni plasman'!C37)=TRUE,'[6]Pojedinačni plasman'!C37,"")</f>
        <v/>
      </c>
      <c r="D41" s="53" t="str">
        <f>IF(ISNUMBER('[6]Pojedinačni plasman'!E37)=TRUE,'[6]Pojedinačni plasman'!E37,"")</f>
        <v/>
      </c>
      <c r="E41" s="54" t="str">
        <f>IF(ISTEXT('[6]Pojedinačni plasman'!F37)=TRUE,'[6]Pojedinačni plasman'!F37,"")</f>
        <v/>
      </c>
      <c r="F41" s="55" t="str">
        <f>IF(ISNUMBER('[6]Pojedinačni plasman'!D37)=TRUE,'[6]Pojedinačni plasman'!D37,"")</f>
        <v/>
      </c>
      <c r="G41" s="323" t="str">
        <f>IF(ISNUMBER('[6]Pojedinačni plasman'!G37)=TRUE,'[6]Pojedinačni plasman'!G37,"")</f>
        <v/>
      </c>
      <c r="H41" s="56" t="str">
        <f>IF(ISNUMBER('[6]Pojedinačni plasman'!H37)=TRUE,'[6]Pojedinačni plasman'!H37,"")</f>
        <v/>
      </c>
      <c r="I41" s="20"/>
      <c r="J41" s="49"/>
      <c r="K41" s="8"/>
    </row>
    <row r="42" spans="1:11" x14ac:dyDescent="0.2">
      <c r="A42" s="50" t="str">
        <f>IF(ISNUMBER(H42)=FALSE,"",33)</f>
        <v/>
      </c>
      <c r="B42" s="51" t="str">
        <f>IF(ISTEXT('[6]Pojedinačni plasman'!B38)=TRUE,'[6]Pojedinačni plasman'!B38,"")</f>
        <v/>
      </c>
      <c r="C42" s="52" t="str">
        <f>IF(ISTEXT('[6]Pojedinačni plasman'!C38)=TRUE,'[6]Pojedinačni plasman'!C38,"")</f>
        <v/>
      </c>
      <c r="D42" s="53" t="str">
        <f>IF(ISNUMBER('[6]Pojedinačni plasman'!E38)=TRUE,'[6]Pojedinačni plasman'!E38,"")</f>
        <v/>
      </c>
      <c r="E42" s="54" t="str">
        <f>IF(ISTEXT('[6]Pojedinačni plasman'!F38)=TRUE,'[6]Pojedinačni plasman'!F38,"")</f>
        <v/>
      </c>
      <c r="F42" s="55" t="str">
        <f>IF(ISNUMBER('[6]Pojedinačni plasman'!D38)=TRUE,'[6]Pojedinačni plasman'!D38,"")</f>
        <v/>
      </c>
      <c r="G42" s="323" t="str">
        <f>IF(ISNUMBER('[6]Pojedinačni plasman'!G38)=TRUE,'[6]Pojedinačni plasman'!G38,"")</f>
        <v/>
      </c>
      <c r="H42" s="56" t="str">
        <f>IF(ISNUMBER('[6]Pojedinačni plasman'!H38)=TRUE,'[6]Pojedinačni plasman'!H38,"")</f>
        <v/>
      </c>
      <c r="I42" s="20"/>
      <c r="J42" s="49"/>
      <c r="K42" s="8"/>
    </row>
    <row r="43" spans="1:11" x14ac:dyDescent="0.2">
      <c r="A43" s="50" t="str">
        <f>IF(ISNUMBER(H43)=FALSE,"",34)</f>
        <v/>
      </c>
      <c r="B43" s="51" t="str">
        <f>IF(ISTEXT('[6]Pojedinačni plasman'!B39)=TRUE,'[6]Pojedinačni plasman'!B39,"")</f>
        <v/>
      </c>
      <c r="C43" s="52" t="str">
        <f>IF(ISTEXT('[6]Pojedinačni plasman'!C39)=TRUE,'[6]Pojedinačni plasman'!C39,"")</f>
        <v/>
      </c>
      <c r="D43" s="53" t="str">
        <f>IF(ISNUMBER('[6]Pojedinačni plasman'!E39)=TRUE,'[6]Pojedinačni plasman'!E39,"")</f>
        <v/>
      </c>
      <c r="E43" s="54" t="str">
        <f>IF(ISTEXT('[6]Pojedinačni plasman'!F39)=TRUE,'[6]Pojedinačni plasman'!F39,"")</f>
        <v/>
      </c>
      <c r="F43" s="55" t="str">
        <f>IF(ISNUMBER('[6]Pojedinačni plasman'!D39)=TRUE,'[6]Pojedinačni plasman'!D39,"")</f>
        <v/>
      </c>
      <c r="G43" s="323" t="str">
        <f>IF(ISNUMBER('[6]Pojedinačni plasman'!G39)=TRUE,'[6]Pojedinačni plasman'!G39,"")</f>
        <v/>
      </c>
      <c r="H43" s="56" t="str">
        <f>IF(ISNUMBER('[6]Pojedinačni plasman'!H39)=TRUE,'[6]Pojedinačni plasman'!H39,"")</f>
        <v/>
      </c>
      <c r="I43" s="20"/>
      <c r="J43" s="49"/>
      <c r="K43" s="8"/>
    </row>
    <row r="44" spans="1:11" x14ac:dyDescent="0.2">
      <c r="A44" s="50" t="str">
        <f>IF(ISNUMBER(H44)=FALSE,"",35)</f>
        <v/>
      </c>
      <c r="B44" s="51" t="str">
        <f>IF(ISTEXT('[6]Pojedinačni plasman'!B40)=TRUE,'[6]Pojedinačni plasman'!B40,"")</f>
        <v/>
      </c>
      <c r="C44" s="52" t="str">
        <f>IF(ISTEXT('[6]Pojedinačni plasman'!C40)=TRUE,'[6]Pojedinačni plasman'!C40,"")</f>
        <v/>
      </c>
      <c r="D44" s="53" t="str">
        <f>IF(ISNUMBER('[6]Pojedinačni plasman'!E40)=TRUE,'[6]Pojedinačni plasman'!E40,"")</f>
        <v/>
      </c>
      <c r="E44" s="54" t="str">
        <f>IF(ISTEXT('[6]Pojedinačni plasman'!F40)=TRUE,'[6]Pojedinačni plasman'!F40,"")</f>
        <v/>
      </c>
      <c r="F44" s="55" t="str">
        <f>IF(ISNUMBER('[6]Pojedinačni plasman'!D40)=TRUE,'[6]Pojedinačni plasman'!D40,"")</f>
        <v/>
      </c>
      <c r="G44" s="323" t="str">
        <f>IF(ISNUMBER('[6]Pojedinačni plasman'!G40)=TRUE,'[6]Pojedinačni plasman'!G40,"")</f>
        <v/>
      </c>
      <c r="H44" s="56" t="str">
        <f>IF(ISNUMBER('[6]Pojedinačni plasman'!H40)=TRUE,'[6]Pojedinačni plasman'!H40,"")</f>
        <v/>
      </c>
      <c r="I44" s="20"/>
      <c r="J44" s="49"/>
      <c r="K44" s="8"/>
    </row>
    <row r="45" spans="1:11" x14ac:dyDescent="0.2">
      <c r="A45" s="50" t="str">
        <f>IF(ISNUMBER(H45)=FALSE,"",36)</f>
        <v/>
      </c>
      <c r="B45" s="51" t="str">
        <f>IF(ISTEXT('[6]Pojedinačni plasman'!B41)=TRUE,'[6]Pojedinačni plasman'!B41,"")</f>
        <v/>
      </c>
      <c r="C45" s="52" t="str">
        <f>IF(ISTEXT('[6]Pojedinačni plasman'!C41)=TRUE,'[6]Pojedinačni plasman'!C41,"")</f>
        <v/>
      </c>
      <c r="D45" s="53" t="str">
        <f>IF(ISNUMBER('[6]Pojedinačni plasman'!E41)=TRUE,'[6]Pojedinačni plasman'!E41,"")</f>
        <v/>
      </c>
      <c r="E45" s="54" t="str">
        <f>IF(ISTEXT('[6]Pojedinačni plasman'!F41)=TRUE,'[6]Pojedinačni plasman'!F41,"")</f>
        <v/>
      </c>
      <c r="F45" s="55" t="str">
        <f>IF(ISNUMBER('[6]Pojedinačni plasman'!D41)=TRUE,'[6]Pojedinačni plasman'!D41,"")</f>
        <v/>
      </c>
      <c r="G45" s="323" t="str">
        <f>IF(ISNUMBER('[6]Pojedinačni plasman'!G41)=TRUE,'[6]Pojedinačni plasman'!G41,"")</f>
        <v/>
      </c>
      <c r="H45" s="56" t="str">
        <f>IF(ISNUMBER('[6]Pojedinačni plasman'!H41)=TRUE,'[6]Pojedinačni plasman'!H41,"")</f>
        <v/>
      </c>
      <c r="I45" s="20"/>
      <c r="J45" s="49"/>
      <c r="K45" s="8"/>
    </row>
    <row r="46" spans="1:11" x14ac:dyDescent="0.2">
      <c r="A46" s="50" t="str">
        <f>IF(ISNUMBER(H46)=FALSE,"",37)</f>
        <v/>
      </c>
      <c r="B46" s="51" t="str">
        <f>IF(ISTEXT('[6]Pojedinačni plasman'!B42)=TRUE,'[6]Pojedinačni plasman'!B42,"")</f>
        <v/>
      </c>
      <c r="C46" s="52" t="str">
        <f>IF(ISTEXT('[6]Pojedinačni plasman'!C42)=TRUE,'[6]Pojedinačni plasman'!C42,"")</f>
        <v/>
      </c>
      <c r="D46" s="53" t="str">
        <f>IF(ISNUMBER('[6]Pojedinačni plasman'!E42)=TRUE,'[6]Pojedinačni plasman'!E42,"")</f>
        <v/>
      </c>
      <c r="E46" s="54" t="str">
        <f>IF(ISTEXT('[6]Pojedinačni plasman'!F42)=TRUE,'[6]Pojedinačni plasman'!F42,"")</f>
        <v/>
      </c>
      <c r="F46" s="55" t="str">
        <f>IF(ISNUMBER('[6]Pojedinačni plasman'!D42)=TRUE,'[6]Pojedinačni plasman'!D42,"")</f>
        <v/>
      </c>
      <c r="G46" s="323" t="str">
        <f>IF(ISNUMBER('[6]Pojedinačni plasman'!G42)=TRUE,'[6]Pojedinačni plasman'!G42,"")</f>
        <v/>
      </c>
      <c r="H46" s="56" t="str">
        <f>IF(ISNUMBER('[6]Pojedinačni plasman'!H42)=TRUE,'[6]Pojedinačni plasman'!H42,"")</f>
        <v/>
      </c>
      <c r="I46" s="20"/>
      <c r="J46" s="49"/>
      <c r="K46" s="8"/>
    </row>
    <row r="47" spans="1:11" x14ac:dyDescent="0.2">
      <c r="A47" s="50" t="str">
        <f>IF(ISNUMBER(H47)=FALSE,"",38)</f>
        <v/>
      </c>
      <c r="B47" s="51" t="str">
        <f>IF(ISTEXT('[6]Pojedinačni plasman'!B43)=TRUE,'[6]Pojedinačni plasman'!B43,"")</f>
        <v/>
      </c>
      <c r="C47" s="52" t="str">
        <f>IF(ISTEXT('[6]Pojedinačni plasman'!C43)=TRUE,'[6]Pojedinačni plasman'!C43,"")</f>
        <v/>
      </c>
      <c r="D47" s="53" t="str">
        <f>IF(ISNUMBER('[6]Pojedinačni plasman'!E43)=TRUE,'[6]Pojedinačni plasman'!E43,"")</f>
        <v/>
      </c>
      <c r="E47" s="54" t="str">
        <f>IF(ISTEXT('[6]Pojedinačni plasman'!F43)=TRUE,'[6]Pojedinačni plasman'!F43,"")</f>
        <v/>
      </c>
      <c r="F47" s="55" t="str">
        <f>IF(ISNUMBER('[6]Pojedinačni plasman'!D43)=TRUE,'[6]Pojedinačni plasman'!D43,"")</f>
        <v/>
      </c>
      <c r="G47" s="323" t="str">
        <f>IF(ISNUMBER('[6]Pojedinačni plasman'!G43)=TRUE,'[6]Pojedinačni plasman'!G43,"")</f>
        <v/>
      </c>
      <c r="H47" s="56" t="str">
        <f>IF(ISNUMBER('[6]Pojedinačni plasman'!H43)=TRUE,'[6]Pojedinačni plasman'!H43,"")</f>
        <v/>
      </c>
      <c r="I47" s="20"/>
      <c r="J47" s="49"/>
      <c r="K47" s="8"/>
    </row>
    <row r="48" spans="1:11" x14ac:dyDescent="0.2">
      <c r="A48" s="50" t="str">
        <f>IF(ISNUMBER(H48)=FALSE,"",39)</f>
        <v/>
      </c>
      <c r="B48" s="51" t="str">
        <f>IF(ISTEXT('[6]Pojedinačni plasman'!B44)=TRUE,'[6]Pojedinačni plasman'!B44,"")</f>
        <v/>
      </c>
      <c r="C48" s="52" t="str">
        <f>IF(ISTEXT('[6]Pojedinačni plasman'!C44)=TRUE,'[6]Pojedinačni plasman'!C44,"")</f>
        <v/>
      </c>
      <c r="D48" s="53" t="str">
        <f>IF(ISNUMBER('[6]Pojedinačni plasman'!E44)=TRUE,'[6]Pojedinačni plasman'!E44,"")</f>
        <v/>
      </c>
      <c r="E48" s="54" t="str">
        <f>IF(ISTEXT('[6]Pojedinačni plasman'!F44)=TRUE,'[6]Pojedinačni plasman'!F44,"")</f>
        <v/>
      </c>
      <c r="F48" s="55" t="str">
        <f>IF(ISNUMBER('[6]Pojedinačni plasman'!D44)=TRUE,'[6]Pojedinačni plasman'!D44,"")</f>
        <v/>
      </c>
      <c r="G48" s="323" t="str">
        <f>IF(ISNUMBER('[6]Pojedinačni plasman'!G44)=TRUE,'[6]Pojedinačni plasman'!G44,"")</f>
        <v/>
      </c>
      <c r="H48" s="56" t="str">
        <f>IF(ISNUMBER('[6]Pojedinačni plasman'!H44)=TRUE,'[6]Pojedinačni plasman'!H44,"")</f>
        <v/>
      </c>
      <c r="I48" s="20"/>
      <c r="J48" s="49"/>
      <c r="K48" s="8"/>
    </row>
    <row r="49" spans="1:11" x14ac:dyDescent="0.2">
      <c r="A49" s="50" t="str">
        <f>IF(ISNUMBER(H49)=FALSE,"",40)</f>
        <v/>
      </c>
      <c r="B49" s="51" t="str">
        <f>IF(ISTEXT('[6]Pojedinačni plasman'!B45)=TRUE,'[6]Pojedinačni plasman'!B45,"")</f>
        <v/>
      </c>
      <c r="C49" s="52" t="str">
        <f>IF(ISTEXT('[6]Pojedinačni plasman'!C45)=TRUE,'[6]Pojedinačni plasman'!C45,"")</f>
        <v/>
      </c>
      <c r="D49" s="53" t="str">
        <f>IF(ISNUMBER('[6]Pojedinačni plasman'!E45)=TRUE,'[6]Pojedinačni plasman'!E45,"")</f>
        <v/>
      </c>
      <c r="E49" s="54" t="str">
        <f>IF(ISTEXT('[6]Pojedinačni plasman'!F45)=TRUE,'[6]Pojedinačni plasman'!F45,"")</f>
        <v/>
      </c>
      <c r="F49" s="55" t="str">
        <f>IF(ISNUMBER('[6]Pojedinačni plasman'!D45)=TRUE,'[6]Pojedinačni plasman'!D45,"")</f>
        <v/>
      </c>
      <c r="G49" s="323" t="str">
        <f>IF(ISNUMBER('[6]Pojedinačni plasman'!G45)=TRUE,'[6]Pojedinačni plasman'!G45,"")</f>
        <v/>
      </c>
      <c r="H49" s="56" t="str">
        <f>IF(ISNUMBER('[6]Pojedinačni plasman'!H45)=TRUE,'[6]Pojedinačni plasman'!H45,"")</f>
        <v/>
      </c>
      <c r="I49" s="20"/>
      <c r="J49" s="49"/>
      <c r="K49" s="8"/>
    </row>
    <row r="50" spans="1:11" x14ac:dyDescent="0.2">
      <c r="A50" s="50" t="str">
        <f>IF(ISNUMBER(H50)=FALSE,"",41)</f>
        <v/>
      </c>
      <c r="B50" s="51" t="str">
        <f>IF(ISTEXT('[6]Pojedinačni plasman'!B46)=TRUE,'[6]Pojedinačni plasman'!B46,"")</f>
        <v/>
      </c>
      <c r="C50" s="52" t="str">
        <f>IF(ISTEXT('[6]Pojedinačni plasman'!C46)=TRUE,'[6]Pojedinačni plasman'!C46,"")</f>
        <v/>
      </c>
      <c r="D50" s="53" t="str">
        <f>IF(ISNUMBER('[6]Pojedinačni plasman'!E46)=TRUE,'[6]Pojedinačni plasman'!E46,"")</f>
        <v/>
      </c>
      <c r="E50" s="54" t="str">
        <f>IF(ISTEXT('[6]Pojedinačni plasman'!F46)=TRUE,'[6]Pojedinačni plasman'!F46,"")</f>
        <v/>
      </c>
      <c r="F50" s="55" t="str">
        <f>IF(ISNUMBER('[6]Pojedinačni plasman'!D46)=TRUE,'[6]Pojedinačni plasman'!D46,"")</f>
        <v/>
      </c>
      <c r="G50" s="323" t="str">
        <f>IF(ISNUMBER('[6]Pojedinačni plasman'!G46)=TRUE,'[6]Pojedinačni plasman'!G46,"")</f>
        <v/>
      </c>
      <c r="H50" s="56" t="str">
        <f>IF(ISNUMBER('[6]Pojedinačni plasman'!H46)=TRUE,'[6]Pojedinačni plasman'!H46,"")</f>
        <v/>
      </c>
      <c r="I50" s="20"/>
      <c r="J50" s="49"/>
      <c r="K50" s="8"/>
    </row>
    <row r="51" spans="1:11" x14ac:dyDescent="0.2">
      <c r="A51" s="50" t="str">
        <f>IF(ISNUMBER(H51)=FALSE,"",42)</f>
        <v/>
      </c>
      <c r="B51" s="51" t="str">
        <f>IF(ISTEXT('[6]Pojedinačni plasman'!B47)=TRUE,'[6]Pojedinačni plasman'!B47,"")</f>
        <v/>
      </c>
      <c r="C51" s="52" t="str">
        <f>IF(ISTEXT('[6]Pojedinačni plasman'!C47)=TRUE,'[6]Pojedinačni plasman'!C47,"")</f>
        <v/>
      </c>
      <c r="D51" s="53" t="str">
        <f>IF(ISNUMBER('[6]Pojedinačni plasman'!E47)=TRUE,'[6]Pojedinačni plasman'!E47,"")</f>
        <v/>
      </c>
      <c r="E51" s="54" t="str">
        <f>IF(ISTEXT('[6]Pojedinačni plasman'!F47)=TRUE,'[6]Pojedinačni plasman'!F47,"")</f>
        <v/>
      </c>
      <c r="F51" s="55" t="str">
        <f>IF(ISNUMBER('[6]Pojedinačni plasman'!D47)=TRUE,'[6]Pojedinačni plasman'!D47,"")</f>
        <v/>
      </c>
      <c r="G51" s="323" t="str">
        <f>IF(ISNUMBER('[6]Pojedinačni plasman'!G47)=TRUE,'[6]Pojedinačni plasman'!G47,"")</f>
        <v/>
      </c>
      <c r="H51" s="56" t="str">
        <f>IF(ISNUMBER('[6]Pojedinačni plasman'!H47)=TRUE,'[6]Pojedinačni plasman'!H47,"")</f>
        <v/>
      </c>
      <c r="I51" s="20"/>
      <c r="J51" s="49"/>
      <c r="K51" s="8"/>
    </row>
    <row r="52" spans="1:11" x14ac:dyDescent="0.2">
      <c r="A52" s="50" t="str">
        <f>IF(ISNUMBER(H52)=FALSE,"",43)</f>
        <v/>
      </c>
      <c r="B52" s="51" t="str">
        <f>IF(ISTEXT('[6]Pojedinačni plasman'!B48)=TRUE,'[6]Pojedinačni plasman'!B48,"")</f>
        <v/>
      </c>
      <c r="C52" s="52" t="str">
        <f>IF(ISTEXT('[6]Pojedinačni plasman'!C48)=TRUE,'[6]Pojedinačni plasman'!C48,"")</f>
        <v/>
      </c>
      <c r="D52" s="53" t="str">
        <f>IF(ISNUMBER('[6]Pojedinačni plasman'!E48)=TRUE,'[6]Pojedinačni plasman'!E48,"")</f>
        <v/>
      </c>
      <c r="E52" s="54" t="str">
        <f>IF(ISTEXT('[6]Pojedinačni plasman'!F48)=TRUE,'[6]Pojedinačni plasman'!F48,"")</f>
        <v/>
      </c>
      <c r="F52" s="55" t="str">
        <f>IF(ISNUMBER('[6]Pojedinačni plasman'!D48)=TRUE,'[6]Pojedinačni plasman'!D48,"")</f>
        <v/>
      </c>
      <c r="G52" s="323" t="str">
        <f>IF(ISNUMBER('[6]Pojedinačni plasman'!G48)=TRUE,'[6]Pojedinačni plasman'!G48,"")</f>
        <v/>
      </c>
      <c r="H52" s="56" t="str">
        <f>IF(ISNUMBER('[6]Pojedinačni plasman'!H48)=TRUE,'[6]Pojedinačni plasman'!H48,"")</f>
        <v/>
      </c>
      <c r="I52" s="20"/>
      <c r="J52" s="49"/>
      <c r="K52" s="8"/>
    </row>
    <row r="53" spans="1:11" x14ac:dyDescent="0.2">
      <c r="A53" s="50" t="str">
        <f>IF(ISNUMBER(H53)=FALSE,"",44)</f>
        <v/>
      </c>
      <c r="B53" s="51" t="str">
        <f>IF(ISTEXT('[6]Pojedinačni plasman'!B49)=TRUE,'[6]Pojedinačni plasman'!B49,"")</f>
        <v/>
      </c>
      <c r="C53" s="52" t="str">
        <f>IF(ISTEXT('[6]Pojedinačni plasman'!C49)=TRUE,'[6]Pojedinačni plasman'!C49,"")</f>
        <v/>
      </c>
      <c r="D53" s="53" t="str">
        <f>IF(ISNUMBER('[6]Pojedinačni plasman'!E49)=TRUE,'[6]Pojedinačni plasman'!E49,"")</f>
        <v/>
      </c>
      <c r="E53" s="54" t="str">
        <f>IF(ISTEXT('[6]Pojedinačni plasman'!F49)=TRUE,'[6]Pojedinačni plasman'!F49,"")</f>
        <v/>
      </c>
      <c r="F53" s="55" t="str">
        <f>IF(ISNUMBER('[6]Pojedinačni plasman'!D49)=TRUE,'[6]Pojedinačni plasman'!D49,"")</f>
        <v/>
      </c>
      <c r="G53" s="323" t="str">
        <f>IF(ISNUMBER('[6]Pojedinačni plasman'!G49)=TRUE,'[6]Pojedinačni plasman'!G49,"")</f>
        <v/>
      </c>
      <c r="H53" s="56" t="str">
        <f>IF(ISNUMBER('[6]Pojedinačni plasman'!H49)=TRUE,'[6]Pojedinačni plasman'!H49,"")</f>
        <v/>
      </c>
      <c r="I53" s="20"/>
      <c r="J53" s="49"/>
      <c r="K53" s="8"/>
    </row>
    <row r="54" spans="1:11" x14ac:dyDescent="0.2">
      <c r="A54" s="50" t="str">
        <f>IF(ISNUMBER(H54)=FALSE,"",45)</f>
        <v/>
      </c>
      <c r="B54" s="51" t="str">
        <f>IF(ISTEXT('[6]Pojedinačni plasman'!B50)=TRUE,'[6]Pojedinačni plasman'!B50,"")</f>
        <v/>
      </c>
      <c r="C54" s="52" t="str">
        <f>IF(ISTEXT('[6]Pojedinačni plasman'!C50)=TRUE,'[6]Pojedinačni plasman'!C50,"")</f>
        <v/>
      </c>
      <c r="D54" s="53" t="str">
        <f>IF(ISNUMBER('[6]Pojedinačni plasman'!E50)=TRUE,'[6]Pojedinačni plasman'!E50,"")</f>
        <v/>
      </c>
      <c r="E54" s="54" t="str">
        <f>IF(ISTEXT('[6]Pojedinačni plasman'!F50)=TRUE,'[6]Pojedinačni plasman'!F50,"")</f>
        <v/>
      </c>
      <c r="F54" s="55" t="str">
        <f>IF(ISNUMBER('[6]Pojedinačni plasman'!D50)=TRUE,'[6]Pojedinačni plasman'!D50,"")</f>
        <v/>
      </c>
      <c r="G54" s="323" t="str">
        <f>IF(ISNUMBER('[6]Pojedinačni plasman'!G50)=TRUE,'[6]Pojedinačni plasman'!G50,"")</f>
        <v/>
      </c>
      <c r="H54" s="56" t="str">
        <f>IF(ISNUMBER('[6]Pojedinačni plasman'!H50)=TRUE,'[6]Pojedinačni plasman'!H50,"")</f>
        <v/>
      </c>
      <c r="I54" s="20"/>
      <c r="J54" s="49"/>
      <c r="K54" s="8"/>
    </row>
    <row r="55" spans="1:11" x14ac:dyDescent="0.2">
      <c r="A55" s="50" t="str">
        <f>IF(ISNUMBER(H55)=FALSE,"",46)</f>
        <v/>
      </c>
      <c r="B55" s="51" t="str">
        <f>IF(ISTEXT('[6]Pojedinačni plasman'!B51)=TRUE,'[6]Pojedinačni plasman'!B51,"")</f>
        <v/>
      </c>
      <c r="C55" s="52" t="str">
        <f>IF(ISTEXT('[6]Pojedinačni plasman'!C51)=TRUE,'[6]Pojedinačni plasman'!C51,"")</f>
        <v/>
      </c>
      <c r="D55" s="53" t="str">
        <f>IF(ISNUMBER('[6]Pojedinačni plasman'!E51)=TRUE,'[6]Pojedinačni plasman'!E51,"")</f>
        <v/>
      </c>
      <c r="E55" s="54" t="str">
        <f>IF(ISTEXT('[6]Pojedinačni plasman'!F51)=TRUE,'[6]Pojedinačni plasman'!F51,"")</f>
        <v/>
      </c>
      <c r="F55" s="55" t="str">
        <f>IF(ISNUMBER('[6]Pojedinačni plasman'!D51)=TRUE,'[6]Pojedinačni plasman'!D51,"")</f>
        <v/>
      </c>
      <c r="G55" s="323" t="str">
        <f>IF(ISNUMBER('[6]Pojedinačni plasman'!G51)=TRUE,'[6]Pojedinačni plasman'!G51,"")</f>
        <v/>
      </c>
      <c r="H55" s="56" t="str">
        <f>IF(ISNUMBER('[6]Pojedinačni plasman'!H51)=TRUE,'[6]Pojedinačni plasman'!H51,"")</f>
        <v/>
      </c>
      <c r="I55" s="20"/>
      <c r="J55" s="49"/>
      <c r="K55" s="8"/>
    </row>
    <row r="56" spans="1:11" x14ac:dyDescent="0.2">
      <c r="A56" s="50" t="str">
        <f>IF(ISNUMBER(H56)=FALSE,"",47)</f>
        <v/>
      </c>
      <c r="B56" s="51" t="str">
        <f>IF(ISTEXT('[6]Pojedinačni plasman'!B52)=TRUE,'[6]Pojedinačni plasman'!B52,"")</f>
        <v/>
      </c>
      <c r="C56" s="52" t="str">
        <f>IF(ISTEXT('[6]Pojedinačni plasman'!C52)=TRUE,'[6]Pojedinačni plasman'!C52,"")</f>
        <v/>
      </c>
      <c r="D56" s="53" t="str">
        <f>IF(ISNUMBER('[6]Pojedinačni plasman'!E52)=TRUE,'[6]Pojedinačni plasman'!E52,"")</f>
        <v/>
      </c>
      <c r="E56" s="54" t="str">
        <f>IF(ISTEXT('[6]Pojedinačni plasman'!F52)=TRUE,'[6]Pojedinačni plasman'!F52,"")</f>
        <v/>
      </c>
      <c r="F56" s="55" t="str">
        <f>IF(ISNUMBER('[6]Pojedinačni plasman'!D52)=TRUE,'[6]Pojedinačni plasman'!D52,"")</f>
        <v/>
      </c>
      <c r="G56" s="323" t="str">
        <f>IF(ISNUMBER('[6]Pojedinačni plasman'!G52)=TRUE,'[6]Pojedinačni plasman'!G52,"")</f>
        <v/>
      </c>
      <c r="H56" s="56" t="str">
        <f>IF(ISNUMBER('[6]Pojedinačni plasman'!H52)=TRUE,'[6]Pojedinačni plasman'!H52,"")</f>
        <v/>
      </c>
      <c r="I56" s="20"/>
      <c r="J56" s="49"/>
      <c r="K56" s="8"/>
    </row>
    <row r="57" spans="1:11" x14ac:dyDescent="0.2">
      <c r="A57" s="50" t="str">
        <f>IF(ISNUMBER(H57)=FALSE,"",48)</f>
        <v/>
      </c>
      <c r="B57" s="51" t="str">
        <f>IF(ISTEXT('[6]Pojedinačni plasman'!B53)=TRUE,'[6]Pojedinačni plasman'!B53,"")</f>
        <v/>
      </c>
      <c r="C57" s="52" t="str">
        <f>IF(ISTEXT('[6]Pojedinačni plasman'!C53)=TRUE,'[6]Pojedinačni plasman'!C53,"")</f>
        <v/>
      </c>
      <c r="D57" s="53" t="str">
        <f>IF(ISNUMBER('[6]Pojedinačni plasman'!E53)=TRUE,'[6]Pojedinačni plasman'!E53,"")</f>
        <v/>
      </c>
      <c r="E57" s="54" t="str">
        <f>IF(ISTEXT('[6]Pojedinačni plasman'!F53)=TRUE,'[6]Pojedinačni plasman'!F53,"")</f>
        <v/>
      </c>
      <c r="F57" s="55" t="str">
        <f>IF(ISNUMBER('[6]Pojedinačni plasman'!D53)=TRUE,'[6]Pojedinačni plasman'!D53,"")</f>
        <v/>
      </c>
      <c r="G57" s="323" t="str">
        <f>IF(ISNUMBER('[6]Pojedinačni plasman'!G53)=TRUE,'[6]Pojedinačni plasman'!G53,"")</f>
        <v/>
      </c>
      <c r="H57" s="56" t="str">
        <f>IF(ISNUMBER('[6]Pojedinačni plasman'!H53)=TRUE,'[6]Pojedinačni plasman'!H53,"")</f>
        <v/>
      </c>
      <c r="I57" s="20"/>
      <c r="J57" s="49"/>
      <c r="K57" s="8"/>
    </row>
    <row r="58" spans="1:11" x14ac:dyDescent="0.2">
      <c r="A58" s="50" t="str">
        <f>IF(ISNUMBER(H58)=FALSE,"",49)</f>
        <v/>
      </c>
      <c r="B58" s="51" t="str">
        <f>IF(ISTEXT('[6]Pojedinačni plasman'!B54)=TRUE,'[6]Pojedinačni plasman'!B54,"")</f>
        <v/>
      </c>
      <c r="C58" s="52" t="str">
        <f>IF(ISTEXT('[6]Pojedinačni plasman'!C54)=TRUE,'[6]Pojedinačni plasman'!C54,"")</f>
        <v/>
      </c>
      <c r="D58" s="53" t="str">
        <f>IF(ISNUMBER('[6]Pojedinačni plasman'!E54)=TRUE,'[6]Pojedinačni plasman'!E54,"")</f>
        <v/>
      </c>
      <c r="E58" s="54" t="str">
        <f>IF(ISTEXT('[6]Pojedinačni plasman'!F54)=TRUE,'[6]Pojedinačni plasman'!F54,"")</f>
        <v/>
      </c>
      <c r="F58" s="55" t="str">
        <f>IF(ISNUMBER('[6]Pojedinačni plasman'!D54)=TRUE,'[6]Pojedinačni plasman'!D54,"")</f>
        <v/>
      </c>
      <c r="G58" s="323" t="str">
        <f>IF(ISNUMBER('[6]Pojedinačni plasman'!G54)=TRUE,'[6]Pojedinačni plasman'!G54,"")</f>
        <v/>
      </c>
      <c r="H58" s="56" t="str">
        <f>IF(ISNUMBER('[6]Pojedinačni plasman'!H54)=TRUE,'[6]Pojedinačni plasman'!H54,"")</f>
        <v/>
      </c>
      <c r="I58" s="20"/>
      <c r="J58" s="49"/>
      <c r="K58" s="8"/>
    </row>
    <row r="59" spans="1:11" x14ac:dyDescent="0.2">
      <c r="A59" s="50" t="str">
        <f>IF(ISNUMBER(H59)=FALSE,"",50)</f>
        <v/>
      </c>
      <c r="B59" s="51" t="str">
        <f>IF(ISTEXT('[6]Pojedinačni plasman'!B55)=TRUE,'[6]Pojedinačni plasman'!B55,"")</f>
        <v/>
      </c>
      <c r="C59" s="52" t="str">
        <f>IF(ISTEXT('[6]Pojedinačni plasman'!C55)=TRUE,'[6]Pojedinačni plasman'!C55,"")</f>
        <v/>
      </c>
      <c r="D59" s="53" t="str">
        <f>IF(ISNUMBER('[6]Pojedinačni plasman'!E55)=TRUE,'[6]Pojedinačni plasman'!E55,"")</f>
        <v/>
      </c>
      <c r="E59" s="54" t="str">
        <f>IF(ISTEXT('[6]Pojedinačni plasman'!F55)=TRUE,'[6]Pojedinačni plasman'!F55,"")</f>
        <v/>
      </c>
      <c r="F59" s="55" t="str">
        <f>IF(ISNUMBER('[6]Pojedinačni plasman'!D55)=TRUE,'[6]Pojedinačni plasman'!D55,"")</f>
        <v/>
      </c>
      <c r="G59" s="323" t="str">
        <f>IF(ISNUMBER('[6]Pojedinačni plasman'!G55)=TRUE,'[6]Pojedinačni plasman'!G55,"")</f>
        <v/>
      </c>
      <c r="H59" s="56" t="str">
        <f>IF(ISNUMBER('[6]Pojedinačni plasman'!H55)=TRUE,'[6]Pojedinačni plasman'!H55,"")</f>
        <v/>
      </c>
      <c r="I59" s="20"/>
      <c r="J59" s="49"/>
      <c r="K59" s="8"/>
    </row>
    <row r="60" spans="1:11" x14ac:dyDescent="0.2">
      <c r="A60" s="50" t="str">
        <f>IF(ISNUMBER(H60)=FALSE,"",51)</f>
        <v/>
      </c>
      <c r="B60" s="51" t="str">
        <f>IF(ISTEXT('[6]Pojedinačni plasman'!B56)=TRUE,'[6]Pojedinačni plasman'!B56,"")</f>
        <v/>
      </c>
      <c r="C60" s="52" t="str">
        <f>IF(ISTEXT('[6]Pojedinačni plasman'!C56)=TRUE,'[6]Pojedinačni plasman'!C56,"")</f>
        <v/>
      </c>
      <c r="D60" s="53" t="str">
        <f>IF(ISNUMBER('[6]Pojedinačni plasman'!E56)=TRUE,'[6]Pojedinačni plasman'!E56,"")</f>
        <v/>
      </c>
      <c r="E60" s="54" t="str">
        <f>IF(ISTEXT('[6]Pojedinačni plasman'!F56)=TRUE,'[6]Pojedinačni plasman'!F56,"")</f>
        <v/>
      </c>
      <c r="F60" s="55" t="str">
        <f>IF(ISNUMBER('[6]Pojedinačni plasman'!D56)=TRUE,'[6]Pojedinačni plasman'!D56,"")</f>
        <v/>
      </c>
      <c r="G60" s="323" t="str">
        <f>IF(ISNUMBER('[6]Pojedinačni plasman'!G56)=TRUE,'[6]Pojedinačni plasman'!G56,"")</f>
        <v/>
      </c>
      <c r="H60" s="56" t="str">
        <f>IF(ISNUMBER('[6]Pojedinačni plasman'!H56)=TRUE,'[6]Pojedinačni plasman'!H56,"")</f>
        <v/>
      </c>
      <c r="I60" s="20"/>
      <c r="J60" s="49"/>
      <c r="K60" s="8"/>
    </row>
    <row r="61" spans="1:11" x14ac:dyDescent="0.2">
      <c r="A61" s="50" t="str">
        <f>IF(ISNUMBER(H61)=FALSE,"",52)</f>
        <v/>
      </c>
      <c r="B61" s="51" t="str">
        <f>IF(ISTEXT('[6]Pojedinačni plasman'!B57)=TRUE,'[6]Pojedinačni plasman'!B57,"")</f>
        <v/>
      </c>
      <c r="C61" s="52" t="str">
        <f>IF(ISTEXT('[6]Pojedinačni plasman'!C57)=TRUE,'[6]Pojedinačni plasman'!C57,"")</f>
        <v/>
      </c>
      <c r="D61" s="53" t="str">
        <f>IF(ISNUMBER('[6]Pojedinačni plasman'!E57)=TRUE,'[6]Pojedinačni plasman'!E57,"")</f>
        <v/>
      </c>
      <c r="E61" s="54" t="str">
        <f>IF(ISTEXT('[6]Pojedinačni plasman'!F57)=TRUE,'[6]Pojedinačni plasman'!F57,"")</f>
        <v/>
      </c>
      <c r="F61" s="55" t="str">
        <f>IF(ISNUMBER('[6]Pojedinačni plasman'!D57)=TRUE,'[6]Pojedinačni plasman'!D57,"")</f>
        <v/>
      </c>
      <c r="G61" s="323" t="str">
        <f>IF(ISNUMBER('[6]Pojedinačni plasman'!G57)=TRUE,'[6]Pojedinačni plasman'!G57,"")</f>
        <v/>
      </c>
      <c r="H61" s="56" t="str">
        <f>IF(ISNUMBER('[6]Pojedinačni plasman'!H57)=TRUE,'[6]Pojedinačni plasman'!H57,"")</f>
        <v/>
      </c>
      <c r="I61" s="20"/>
      <c r="J61" s="49"/>
      <c r="K61" s="8"/>
    </row>
    <row r="62" spans="1:11" x14ac:dyDescent="0.2">
      <c r="A62" s="50" t="str">
        <f>IF(ISNUMBER(H62)=FALSE,"",53)</f>
        <v/>
      </c>
      <c r="B62" s="51" t="str">
        <f>IF(ISTEXT('[6]Pojedinačni plasman'!B58)=TRUE,'[6]Pojedinačni plasman'!B58,"")</f>
        <v/>
      </c>
      <c r="C62" s="52" t="str">
        <f>IF(ISTEXT('[6]Pojedinačni plasman'!C58)=TRUE,'[6]Pojedinačni plasman'!C58,"")</f>
        <v/>
      </c>
      <c r="D62" s="53" t="str">
        <f>IF(ISNUMBER('[6]Pojedinačni plasman'!E58)=TRUE,'[6]Pojedinačni plasman'!E58,"")</f>
        <v/>
      </c>
      <c r="E62" s="54" t="str">
        <f>IF(ISTEXT('[6]Pojedinačni plasman'!F58)=TRUE,'[6]Pojedinačni plasman'!F58,"")</f>
        <v/>
      </c>
      <c r="F62" s="55" t="str">
        <f>IF(ISNUMBER('[6]Pojedinačni plasman'!D58)=TRUE,'[6]Pojedinačni plasman'!D58,"")</f>
        <v/>
      </c>
      <c r="G62" s="323" t="str">
        <f>IF(ISNUMBER('[6]Pojedinačni plasman'!G58)=TRUE,'[6]Pojedinačni plasman'!G58,"")</f>
        <v/>
      </c>
      <c r="H62" s="56" t="str">
        <f>IF(ISNUMBER('[6]Pojedinačni plasman'!H58)=TRUE,'[6]Pojedinačni plasman'!H58,"")</f>
        <v/>
      </c>
      <c r="I62" s="20"/>
      <c r="J62" s="49"/>
      <c r="K62" s="8"/>
    </row>
    <row r="63" spans="1:11" x14ac:dyDescent="0.2">
      <c r="A63" s="50" t="str">
        <f>IF(ISNUMBER(H63)=FALSE,"",54)</f>
        <v/>
      </c>
      <c r="B63" s="51" t="str">
        <f>IF(ISTEXT('[6]Pojedinačni plasman'!B59)=TRUE,'[6]Pojedinačni plasman'!B59,"")</f>
        <v/>
      </c>
      <c r="C63" s="52" t="str">
        <f>IF(ISTEXT('[6]Pojedinačni plasman'!C59)=TRUE,'[6]Pojedinačni plasman'!C59,"")</f>
        <v/>
      </c>
      <c r="D63" s="53" t="str">
        <f>IF(ISNUMBER('[6]Pojedinačni plasman'!E59)=TRUE,'[6]Pojedinačni plasman'!E59,"")</f>
        <v/>
      </c>
      <c r="E63" s="54" t="str">
        <f>IF(ISTEXT('[6]Pojedinačni plasman'!F59)=TRUE,'[6]Pojedinačni plasman'!F59,"")</f>
        <v/>
      </c>
      <c r="F63" s="55" t="str">
        <f>IF(ISNUMBER('[6]Pojedinačni plasman'!D59)=TRUE,'[6]Pojedinačni plasman'!D59,"")</f>
        <v/>
      </c>
      <c r="G63" s="323" t="str">
        <f>IF(ISNUMBER('[6]Pojedinačni plasman'!G59)=TRUE,'[6]Pojedinačni plasman'!G59,"")</f>
        <v/>
      </c>
      <c r="H63" s="56" t="str">
        <f>IF(ISNUMBER('[6]Pojedinačni plasman'!H59)=TRUE,'[6]Pojedinačni plasman'!H59,"")</f>
        <v/>
      </c>
      <c r="I63" s="20"/>
      <c r="J63" s="49"/>
      <c r="K63" s="8"/>
    </row>
    <row r="64" spans="1:11" x14ac:dyDescent="0.2">
      <c r="A64" s="50" t="str">
        <f>IF(ISNUMBER(H64)=FALSE,"",55)</f>
        <v/>
      </c>
      <c r="B64" s="51" t="str">
        <f>IF(ISTEXT('[6]Pojedinačni plasman'!B60)=TRUE,'[6]Pojedinačni plasman'!B60,"")</f>
        <v/>
      </c>
      <c r="C64" s="52" t="str">
        <f>IF(ISTEXT('[6]Pojedinačni plasman'!C60)=TRUE,'[6]Pojedinačni plasman'!C60,"")</f>
        <v/>
      </c>
      <c r="D64" s="53" t="str">
        <f>IF(ISNUMBER('[6]Pojedinačni plasman'!E60)=TRUE,'[6]Pojedinačni plasman'!E60,"")</f>
        <v/>
      </c>
      <c r="E64" s="54" t="str">
        <f>IF(ISTEXT('[6]Pojedinačni plasman'!F60)=TRUE,'[6]Pojedinačni plasman'!F60,"")</f>
        <v/>
      </c>
      <c r="F64" s="55" t="str">
        <f>IF(ISNUMBER('[6]Pojedinačni plasman'!D60)=TRUE,'[6]Pojedinačni plasman'!D60,"")</f>
        <v/>
      </c>
      <c r="G64" s="323" t="str">
        <f>IF(ISNUMBER('[6]Pojedinačni plasman'!G60)=TRUE,'[6]Pojedinačni plasman'!G60,"")</f>
        <v/>
      </c>
      <c r="H64" s="56" t="str">
        <f>IF(ISNUMBER('[6]Pojedinačni plasman'!H60)=TRUE,'[6]Pojedinačni plasman'!H60,"")</f>
        <v/>
      </c>
      <c r="I64" s="20"/>
      <c r="J64" s="49"/>
      <c r="K64" s="8"/>
    </row>
    <row r="65" spans="1:11" x14ac:dyDescent="0.2">
      <c r="A65" s="50" t="str">
        <f>IF(ISNUMBER(H65)=FALSE,"",56)</f>
        <v/>
      </c>
      <c r="B65" s="51" t="str">
        <f>IF(ISTEXT('[6]Pojedinačni plasman'!B61)=TRUE,'[6]Pojedinačni plasman'!B61,"")</f>
        <v/>
      </c>
      <c r="C65" s="52" t="str">
        <f>IF(ISTEXT('[6]Pojedinačni plasman'!C61)=TRUE,'[6]Pojedinačni plasman'!C61,"")</f>
        <v/>
      </c>
      <c r="D65" s="53" t="str">
        <f>IF(ISNUMBER('[6]Pojedinačni plasman'!E61)=TRUE,'[6]Pojedinačni plasman'!E61,"")</f>
        <v/>
      </c>
      <c r="E65" s="54" t="str">
        <f>IF(ISTEXT('[6]Pojedinačni plasman'!F61)=TRUE,'[6]Pojedinačni plasman'!F61,"")</f>
        <v/>
      </c>
      <c r="F65" s="55" t="str">
        <f>IF(ISNUMBER('[6]Pojedinačni plasman'!D61)=TRUE,'[6]Pojedinačni plasman'!D61,"")</f>
        <v/>
      </c>
      <c r="G65" s="323" t="str">
        <f>IF(ISNUMBER('[6]Pojedinačni plasman'!G61)=TRUE,'[6]Pojedinačni plasman'!G61,"")</f>
        <v/>
      </c>
      <c r="H65" s="56" t="str">
        <f>IF(ISNUMBER('[6]Pojedinačni plasman'!H61)=TRUE,'[6]Pojedinačni plasman'!H61,"")</f>
        <v/>
      </c>
      <c r="I65" s="20"/>
      <c r="J65" s="49"/>
      <c r="K65" s="8"/>
    </row>
    <row r="66" spans="1:11" x14ac:dyDescent="0.2">
      <c r="A66" s="50" t="str">
        <f>IF(ISNUMBER(H66)=FALSE,"",57)</f>
        <v/>
      </c>
      <c r="B66" s="51" t="str">
        <f>IF(ISTEXT('[6]Pojedinačni plasman'!B62)=TRUE,'[6]Pojedinačni plasman'!B62,"")</f>
        <v/>
      </c>
      <c r="C66" s="52" t="str">
        <f>IF(ISTEXT('[6]Pojedinačni plasman'!C62)=TRUE,'[6]Pojedinačni plasman'!C62,"")</f>
        <v/>
      </c>
      <c r="D66" s="53" t="str">
        <f>IF(ISNUMBER('[6]Pojedinačni plasman'!E62)=TRUE,'[6]Pojedinačni plasman'!E62,"")</f>
        <v/>
      </c>
      <c r="E66" s="54" t="str">
        <f>IF(ISTEXT('[6]Pojedinačni plasman'!F62)=TRUE,'[6]Pojedinačni plasman'!F62,"")</f>
        <v/>
      </c>
      <c r="F66" s="55" t="str">
        <f>IF(ISNUMBER('[6]Pojedinačni plasman'!D62)=TRUE,'[6]Pojedinačni plasman'!D62,"")</f>
        <v/>
      </c>
      <c r="G66" s="323" t="str">
        <f>IF(ISNUMBER('[6]Pojedinačni plasman'!G62)=TRUE,'[6]Pojedinačni plasman'!G62,"")</f>
        <v/>
      </c>
      <c r="H66" s="56" t="str">
        <f>IF(ISNUMBER('[6]Pojedinačni plasman'!H62)=TRUE,'[6]Pojedinačni plasman'!H62,"")</f>
        <v/>
      </c>
      <c r="I66" s="20"/>
      <c r="J66" s="49"/>
      <c r="K66" s="8"/>
    </row>
    <row r="67" spans="1:11" x14ac:dyDescent="0.2">
      <c r="A67" s="50" t="str">
        <f>IF(ISNUMBER(H67)=FALSE,"",58)</f>
        <v/>
      </c>
      <c r="B67" s="51" t="str">
        <f>IF(ISTEXT('[6]Pojedinačni plasman'!B63)=TRUE,'[6]Pojedinačni plasman'!B63,"")</f>
        <v/>
      </c>
      <c r="C67" s="52" t="str">
        <f>IF(ISTEXT('[6]Pojedinačni plasman'!C63)=TRUE,'[6]Pojedinačni plasman'!C63,"")</f>
        <v/>
      </c>
      <c r="D67" s="53" t="str">
        <f>IF(ISNUMBER('[6]Pojedinačni plasman'!E63)=TRUE,'[6]Pojedinačni plasman'!E63,"")</f>
        <v/>
      </c>
      <c r="E67" s="54" t="str">
        <f>IF(ISTEXT('[6]Pojedinačni plasman'!F63)=TRUE,'[6]Pojedinačni plasman'!F63,"")</f>
        <v/>
      </c>
      <c r="F67" s="55" t="str">
        <f>IF(ISNUMBER('[6]Pojedinačni plasman'!D63)=TRUE,'[6]Pojedinačni plasman'!D63,"")</f>
        <v/>
      </c>
      <c r="G67" s="323" t="str">
        <f>IF(ISNUMBER('[6]Pojedinačni plasman'!G63)=TRUE,'[6]Pojedinačni plasman'!G63,"")</f>
        <v/>
      </c>
      <c r="H67" s="56" t="str">
        <f>IF(ISNUMBER('[6]Pojedinačni plasman'!H63)=TRUE,'[6]Pojedinačni plasman'!H63,"")</f>
        <v/>
      </c>
      <c r="I67" s="20"/>
      <c r="J67" s="49"/>
      <c r="K67" s="8"/>
    </row>
    <row r="68" spans="1:11" x14ac:dyDescent="0.2">
      <c r="A68" s="50" t="str">
        <f>IF(ISNUMBER(H68)=FALSE,"",59)</f>
        <v/>
      </c>
      <c r="B68" s="51" t="str">
        <f>IF(ISTEXT('[6]Pojedinačni plasman'!B64)=TRUE,'[6]Pojedinačni plasman'!B64,"")</f>
        <v/>
      </c>
      <c r="C68" s="52" t="str">
        <f>IF(ISTEXT('[6]Pojedinačni plasman'!C64)=TRUE,'[6]Pojedinačni plasman'!C64,"")</f>
        <v/>
      </c>
      <c r="D68" s="53" t="str">
        <f>IF(ISNUMBER('[6]Pojedinačni plasman'!E64)=TRUE,'[6]Pojedinačni plasman'!E64,"")</f>
        <v/>
      </c>
      <c r="E68" s="54" t="str">
        <f>IF(ISTEXT('[6]Pojedinačni plasman'!F64)=TRUE,'[6]Pojedinačni plasman'!F64,"")</f>
        <v/>
      </c>
      <c r="F68" s="55" t="str">
        <f>IF(ISNUMBER('[6]Pojedinačni plasman'!D64)=TRUE,'[6]Pojedinačni plasman'!D64,"")</f>
        <v/>
      </c>
      <c r="G68" s="323" t="str">
        <f>IF(ISNUMBER('[6]Pojedinačni plasman'!G64)=TRUE,'[6]Pojedinačni plasman'!G64,"")</f>
        <v/>
      </c>
      <c r="H68" s="56" t="str">
        <f>IF(ISNUMBER('[6]Pojedinačni plasman'!H64)=TRUE,'[6]Pojedinačni plasman'!H64,"")</f>
        <v/>
      </c>
      <c r="I68" s="20"/>
      <c r="J68" s="49"/>
      <c r="K68" s="8"/>
    </row>
    <row r="69" spans="1:11" x14ac:dyDescent="0.2">
      <c r="A69" s="50" t="str">
        <f>IF(ISNUMBER(H69)=FALSE,"",60)</f>
        <v/>
      </c>
      <c r="B69" s="51" t="str">
        <f>IF(ISTEXT('[6]Pojedinačni plasman'!B65)=TRUE,'[6]Pojedinačni plasman'!B65,"")</f>
        <v/>
      </c>
      <c r="C69" s="52" t="str">
        <f>IF(ISTEXT('[6]Pojedinačni plasman'!C65)=TRUE,'[6]Pojedinačni plasman'!C65,"")</f>
        <v/>
      </c>
      <c r="D69" s="53" t="str">
        <f>IF(ISNUMBER('[6]Pojedinačni plasman'!E65)=TRUE,'[6]Pojedinačni plasman'!E65,"")</f>
        <v/>
      </c>
      <c r="E69" s="54" t="str">
        <f>IF(ISTEXT('[6]Pojedinačni plasman'!F65)=TRUE,'[6]Pojedinačni plasman'!F65,"")</f>
        <v/>
      </c>
      <c r="F69" s="55" t="str">
        <f>IF(ISNUMBER('[6]Pojedinačni plasman'!D65)=TRUE,'[6]Pojedinačni plasman'!D65,"")</f>
        <v/>
      </c>
      <c r="G69" s="323" t="str">
        <f>IF(ISNUMBER('[6]Pojedinačni plasman'!G65)=TRUE,'[6]Pojedinačni plasman'!G65,"")</f>
        <v/>
      </c>
      <c r="H69" s="56" t="str">
        <f>IF(ISNUMBER('[6]Pojedinačni plasman'!H65)=TRUE,'[6]Pojedinačni plasman'!H65,"")</f>
        <v/>
      </c>
      <c r="I69" s="20"/>
      <c r="J69" s="49"/>
      <c r="K69" s="8"/>
    </row>
    <row r="70" spans="1:11" x14ac:dyDescent="0.2">
      <c r="A70" s="50" t="str">
        <f>IF(ISNUMBER(H70)=FALSE,"",61)</f>
        <v/>
      </c>
      <c r="B70" s="51" t="str">
        <f>IF(ISTEXT('[6]Pojedinačni plasman'!B66)=TRUE,'[6]Pojedinačni plasman'!B66,"")</f>
        <v/>
      </c>
      <c r="C70" s="52" t="str">
        <f>IF(ISTEXT('[6]Pojedinačni plasman'!C66)=TRUE,'[6]Pojedinačni plasman'!C66,"")</f>
        <v/>
      </c>
      <c r="D70" s="53" t="str">
        <f>IF(ISNUMBER('[6]Pojedinačni plasman'!E66)=TRUE,'[6]Pojedinačni plasman'!E66,"")</f>
        <v/>
      </c>
      <c r="E70" s="54" t="str">
        <f>IF(ISTEXT('[6]Pojedinačni plasman'!F66)=TRUE,'[6]Pojedinačni plasman'!F66,"")</f>
        <v/>
      </c>
      <c r="F70" s="55" t="str">
        <f>IF(ISNUMBER('[6]Pojedinačni plasman'!D66)=TRUE,'[6]Pojedinačni plasman'!D66,"")</f>
        <v/>
      </c>
      <c r="G70" s="323" t="str">
        <f>IF(ISNUMBER('[6]Pojedinačni plasman'!G66)=TRUE,'[6]Pojedinačni plasman'!G66,"")</f>
        <v/>
      </c>
      <c r="H70" s="56" t="str">
        <f>IF(ISNUMBER('[6]Pojedinačni plasman'!H66)=TRUE,'[6]Pojedinačni plasman'!H66,"")</f>
        <v/>
      </c>
      <c r="I70" s="20"/>
      <c r="J70" s="49"/>
      <c r="K70" s="8"/>
    </row>
    <row r="71" spans="1:11" x14ac:dyDescent="0.2">
      <c r="A71" s="50" t="str">
        <f>IF(ISNUMBER(H71)=FALSE,"",62)</f>
        <v/>
      </c>
      <c r="B71" s="51" t="str">
        <f>IF(ISTEXT('[6]Pojedinačni plasman'!B67)=TRUE,'[6]Pojedinačni plasman'!B67,"")</f>
        <v/>
      </c>
      <c r="C71" s="52" t="str">
        <f>IF(ISTEXT('[6]Pojedinačni plasman'!C67)=TRUE,'[6]Pojedinačni plasman'!C67,"")</f>
        <v/>
      </c>
      <c r="D71" s="53" t="str">
        <f>IF(ISNUMBER('[6]Pojedinačni plasman'!E67)=TRUE,'[6]Pojedinačni plasman'!E67,"")</f>
        <v/>
      </c>
      <c r="E71" s="54" t="str">
        <f>IF(ISTEXT('[6]Pojedinačni plasman'!F67)=TRUE,'[6]Pojedinačni plasman'!F67,"")</f>
        <v/>
      </c>
      <c r="F71" s="55" t="str">
        <f>IF(ISNUMBER('[6]Pojedinačni plasman'!D67)=TRUE,'[6]Pojedinačni plasman'!D67,"")</f>
        <v/>
      </c>
      <c r="G71" s="323" t="str">
        <f>IF(ISNUMBER('[6]Pojedinačni plasman'!G67)=TRUE,'[6]Pojedinačni plasman'!G67,"")</f>
        <v/>
      </c>
      <c r="H71" s="56" t="str">
        <f>IF(ISNUMBER('[6]Pojedinačni plasman'!H67)=TRUE,'[6]Pojedinačni plasman'!H67,"")</f>
        <v/>
      </c>
      <c r="I71" s="20"/>
      <c r="J71" s="49"/>
      <c r="K71" s="8"/>
    </row>
    <row r="72" spans="1:11" x14ac:dyDescent="0.2">
      <c r="A72" s="50" t="str">
        <f>IF(ISNUMBER(H72)=FALSE,"",63)</f>
        <v/>
      </c>
      <c r="B72" s="51" t="str">
        <f>IF(ISTEXT('[6]Pojedinačni plasman'!B68)=TRUE,'[6]Pojedinačni plasman'!B68,"")</f>
        <v/>
      </c>
      <c r="C72" s="52" t="str">
        <f>IF(ISTEXT('[6]Pojedinačni plasman'!C68)=TRUE,'[6]Pojedinačni plasman'!C68,"")</f>
        <v/>
      </c>
      <c r="D72" s="53" t="str">
        <f>IF(ISNUMBER('[6]Pojedinačni plasman'!E68)=TRUE,'[6]Pojedinačni plasman'!E68,"")</f>
        <v/>
      </c>
      <c r="E72" s="54" t="str">
        <f>IF(ISTEXT('[6]Pojedinačni plasman'!F68)=TRUE,'[6]Pojedinačni plasman'!F68,"")</f>
        <v/>
      </c>
      <c r="F72" s="55" t="str">
        <f>IF(ISNUMBER('[6]Pojedinačni plasman'!D68)=TRUE,'[6]Pojedinačni plasman'!D68,"")</f>
        <v/>
      </c>
      <c r="G72" s="323" t="str">
        <f>IF(ISNUMBER('[6]Pojedinačni plasman'!G68)=TRUE,'[6]Pojedinačni plasman'!G68,"")</f>
        <v/>
      </c>
      <c r="H72" s="56" t="str">
        <f>IF(ISNUMBER('[6]Pojedinačni plasman'!H68)=TRUE,'[6]Pojedinačni plasman'!H68,"")</f>
        <v/>
      </c>
      <c r="I72" s="20"/>
      <c r="J72" s="49"/>
      <c r="K72" s="8"/>
    </row>
    <row r="73" spans="1:11" x14ac:dyDescent="0.2">
      <c r="A73" s="50" t="str">
        <f>IF(ISNUMBER(H73)=FALSE,"",64)</f>
        <v/>
      </c>
      <c r="B73" s="51" t="str">
        <f>IF(ISTEXT('[6]Pojedinačni plasman'!B69)=TRUE,'[6]Pojedinačni plasman'!B69,"")</f>
        <v/>
      </c>
      <c r="C73" s="52" t="str">
        <f>IF(ISTEXT('[6]Pojedinačni plasman'!C69)=TRUE,'[6]Pojedinačni plasman'!C69,"")</f>
        <v/>
      </c>
      <c r="D73" s="53" t="str">
        <f>IF(ISNUMBER('[6]Pojedinačni plasman'!E69)=TRUE,'[6]Pojedinačni plasman'!E69,"")</f>
        <v/>
      </c>
      <c r="E73" s="54" t="str">
        <f>IF(ISTEXT('[6]Pojedinačni plasman'!F69)=TRUE,'[6]Pojedinačni plasman'!F69,"")</f>
        <v/>
      </c>
      <c r="F73" s="55" t="str">
        <f>IF(ISNUMBER('[6]Pojedinačni plasman'!D69)=TRUE,'[6]Pojedinačni plasman'!D69,"")</f>
        <v/>
      </c>
      <c r="G73" s="323" t="str">
        <f>IF(ISNUMBER('[6]Pojedinačni plasman'!G69)=TRUE,'[6]Pojedinačni plasman'!G69,"")</f>
        <v/>
      </c>
      <c r="H73" s="56" t="str">
        <f>IF(ISNUMBER('[6]Pojedinačni plasman'!H69)=TRUE,'[6]Pojedinačni plasman'!H69,"")</f>
        <v/>
      </c>
      <c r="I73" s="20"/>
      <c r="J73" s="49"/>
      <c r="K73" s="8"/>
    </row>
    <row r="74" spans="1:11" x14ac:dyDescent="0.2">
      <c r="A74" s="50" t="str">
        <f>IF(ISNUMBER(H74)=FALSE,"",65)</f>
        <v/>
      </c>
      <c r="B74" s="51" t="str">
        <f>IF(ISTEXT('[6]Pojedinačni plasman'!B70)=TRUE,'[6]Pojedinačni plasman'!B70,"")</f>
        <v/>
      </c>
      <c r="C74" s="52" t="str">
        <f>IF(ISTEXT('[6]Pojedinačni plasman'!C70)=TRUE,'[6]Pojedinačni plasman'!C70,"")</f>
        <v/>
      </c>
      <c r="D74" s="53" t="str">
        <f>IF(ISNUMBER('[6]Pojedinačni plasman'!E70)=TRUE,'[6]Pojedinačni plasman'!E70,"")</f>
        <v/>
      </c>
      <c r="E74" s="54" t="str">
        <f>IF(ISTEXT('[6]Pojedinačni plasman'!F70)=TRUE,'[6]Pojedinačni plasman'!F70,"")</f>
        <v/>
      </c>
      <c r="F74" s="55" t="str">
        <f>IF(ISNUMBER('[6]Pojedinačni plasman'!D70)=TRUE,'[6]Pojedinačni plasman'!D70,"")</f>
        <v/>
      </c>
      <c r="G74" s="323" t="str">
        <f>IF(ISNUMBER('[6]Pojedinačni plasman'!G70)=TRUE,'[6]Pojedinačni plasman'!G70,"")</f>
        <v/>
      </c>
      <c r="H74" s="56" t="str">
        <f>IF(ISNUMBER('[6]Pojedinačni plasman'!H70)=TRUE,'[6]Pojedinačni plasman'!H70,"")</f>
        <v/>
      </c>
      <c r="I74" s="20"/>
      <c r="J74" s="49"/>
      <c r="K74" s="8"/>
    </row>
    <row r="75" spans="1:11" x14ac:dyDescent="0.2">
      <c r="A75" s="50" t="str">
        <f>IF(ISNUMBER(H75)=FALSE,"",66)</f>
        <v/>
      </c>
      <c r="B75" s="51" t="str">
        <f>IF(ISTEXT('[6]Pojedinačni plasman'!B71)=TRUE,'[6]Pojedinačni plasman'!B71,"")</f>
        <v/>
      </c>
      <c r="C75" s="52" t="str">
        <f>IF(ISTEXT('[6]Pojedinačni plasman'!C71)=TRUE,'[6]Pojedinačni plasman'!C71,"")</f>
        <v/>
      </c>
      <c r="D75" s="53" t="str">
        <f>IF(ISNUMBER('[6]Pojedinačni plasman'!E71)=TRUE,'[6]Pojedinačni plasman'!E71,"")</f>
        <v/>
      </c>
      <c r="E75" s="54" t="str">
        <f>IF(ISTEXT('[6]Pojedinačni plasman'!F71)=TRUE,'[6]Pojedinačni plasman'!F71,"")</f>
        <v/>
      </c>
      <c r="F75" s="55" t="str">
        <f>IF(ISNUMBER('[6]Pojedinačni plasman'!D71)=TRUE,'[6]Pojedinačni plasman'!D71,"")</f>
        <v/>
      </c>
      <c r="G75" s="323" t="str">
        <f>IF(ISNUMBER('[6]Pojedinačni plasman'!G71)=TRUE,'[6]Pojedinačni plasman'!G71,"")</f>
        <v/>
      </c>
      <c r="H75" s="56" t="str">
        <f>IF(ISNUMBER('[6]Pojedinačni plasman'!H71)=TRUE,'[6]Pojedinačni plasman'!H71,"")</f>
        <v/>
      </c>
      <c r="I75" s="20"/>
      <c r="J75" s="49"/>
      <c r="K75" s="8"/>
    </row>
    <row r="76" spans="1:11" x14ac:dyDescent="0.2">
      <c r="A76" s="50" t="str">
        <f>IF(ISNUMBER(H76)=FALSE,"",67)</f>
        <v/>
      </c>
      <c r="B76" s="51" t="str">
        <f>IF(ISTEXT('[6]Pojedinačni plasman'!B72)=TRUE,'[6]Pojedinačni plasman'!B72,"")</f>
        <v/>
      </c>
      <c r="C76" s="52" t="str">
        <f>IF(ISTEXT('[6]Pojedinačni plasman'!C72)=TRUE,'[6]Pojedinačni plasman'!C72,"")</f>
        <v/>
      </c>
      <c r="D76" s="53" t="str">
        <f>IF(ISNUMBER('[6]Pojedinačni plasman'!E72)=TRUE,'[6]Pojedinačni plasman'!E72,"")</f>
        <v/>
      </c>
      <c r="E76" s="54" t="str">
        <f>IF(ISTEXT('[6]Pojedinačni plasman'!F72)=TRUE,'[6]Pojedinačni plasman'!F72,"")</f>
        <v/>
      </c>
      <c r="F76" s="55" t="str">
        <f>IF(ISNUMBER('[6]Pojedinačni plasman'!D72)=TRUE,'[6]Pojedinačni plasman'!D72,"")</f>
        <v/>
      </c>
      <c r="G76" s="323" t="str">
        <f>IF(ISNUMBER('[6]Pojedinačni plasman'!G72)=TRUE,'[6]Pojedinačni plasman'!G72,"")</f>
        <v/>
      </c>
      <c r="H76" s="56" t="str">
        <f>IF(ISNUMBER('[6]Pojedinačni plasman'!H72)=TRUE,'[6]Pojedinačni plasman'!H72,"")</f>
        <v/>
      </c>
      <c r="I76" s="20"/>
      <c r="J76" s="49"/>
      <c r="K76" s="8"/>
    </row>
    <row r="77" spans="1:11" x14ac:dyDescent="0.2">
      <c r="A77" s="50" t="str">
        <f>IF(ISNUMBER(H77)=FALSE,"",68)</f>
        <v/>
      </c>
      <c r="B77" s="51" t="str">
        <f>IF(ISTEXT('[6]Pojedinačni plasman'!B73)=TRUE,'[6]Pojedinačni plasman'!B73,"")</f>
        <v/>
      </c>
      <c r="C77" s="52" t="str">
        <f>IF(ISTEXT('[6]Pojedinačni plasman'!C73)=TRUE,'[6]Pojedinačni plasman'!C73,"")</f>
        <v/>
      </c>
      <c r="D77" s="53" t="str">
        <f>IF(ISNUMBER('[6]Pojedinačni plasman'!E73)=TRUE,'[6]Pojedinačni plasman'!E73,"")</f>
        <v/>
      </c>
      <c r="E77" s="54" t="str">
        <f>IF(ISTEXT('[6]Pojedinačni plasman'!F73)=TRUE,'[6]Pojedinačni plasman'!F73,"")</f>
        <v/>
      </c>
      <c r="F77" s="55" t="str">
        <f>IF(ISNUMBER('[6]Pojedinačni plasman'!D73)=TRUE,'[6]Pojedinačni plasman'!D73,"")</f>
        <v/>
      </c>
      <c r="G77" s="323" t="str">
        <f>IF(ISNUMBER('[6]Pojedinačni plasman'!G73)=TRUE,'[6]Pojedinačni plasman'!G73,"")</f>
        <v/>
      </c>
      <c r="H77" s="56" t="str">
        <f>IF(ISNUMBER('[6]Pojedinačni plasman'!H73)=TRUE,'[6]Pojedinačni plasman'!H73,"")</f>
        <v/>
      </c>
      <c r="I77" s="20"/>
      <c r="J77" s="49"/>
      <c r="K77" s="8"/>
    </row>
    <row r="78" spans="1:11" x14ac:dyDescent="0.2">
      <c r="A78" s="50" t="str">
        <f>IF(ISNUMBER(H78)=FALSE,"",69)</f>
        <v/>
      </c>
      <c r="B78" s="51" t="str">
        <f>IF(ISTEXT('[6]Pojedinačni plasman'!B74)=TRUE,'[6]Pojedinačni plasman'!B74,"")</f>
        <v/>
      </c>
      <c r="C78" s="52" t="str">
        <f>IF(ISTEXT('[6]Pojedinačni plasman'!C74)=TRUE,'[6]Pojedinačni plasman'!C74,"")</f>
        <v/>
      </c>
      <c r="D78" s="53" t="str">
        <f>IF(ISNUMBER('[6]Pojedinačni plasman'!E74)=TRUE,'[6]Pojedinačni plasman'!E74,"")</f>
        <v/>
      </c>
      <c r="E78" s="54" t="str">
        <f>IF(ISTEXT('[6]Pojedinačni plasman'!F74)=TRUE,'[6]Pojedinačni plasman'!F74,"")</f>
        <v/>
      </c>
      <c r="F78" s="55" t="str">
        <f>IF(ISNUMBER('[6]Pojedinačni plasman'!D74)=TRUE,'[6]Pojedinačni plasman'!D74,"")</f>
        <v/>
      </c>
      <c r="G78" s="323" t="str">
        <f>IF(ISNUMBER('[6]Pojedinačni plasman'!G74)=TRUE,'[6]Pojedinačni plasman'!G74,"")</f>
        <v/>
      </c>
      <c r="H78" s="56" t="str">
        <f>IF(ISNUMBER('[6]Pojedinačni plasman'!H74)=TRUE,'[6]Pojedinačni plasman'!H74,"")</f>
        <v/>
      </c>
      <c r="I78" s="20"/>
      <c r="J78" s="49"/>
      <c r="K78" s="8"/>
    </row>
    <row r="79" spans="1:11" x14ac:dyDescent="0.2">
      <c r="A79" s="50" t="str">
        <f>IF(ISNUMBER(H79)=FALSE,"",70)</f>
        <v/>
      </c>
      <c r="B79" s="51" t="str">
        <f>IF(ISTEXT('[6]Pojedinačni plasman'!B75)=TRUE,'[6]Pojedinačni plasman'!B75,"")</f>
        <v/>
      </c>
      <c r="C79" s="52" t="str">
        <f>IF(ISTEXT('[6]Pojedinačni plasman'!C75)=TRUE,'[6]Pojedinačni plasman'!C75,"")</f>
        <v/>
      </c>
      <c r="D79" s="53" t="str">
        <f>IF(ISNUMBER('[6]Pojedinačni plasman'!E75)=TRUE,'[6]Pojedinačni plasman'!E75,"")</f>
        <v/>
      </c>
      <c r="E79" s="54" t="str">
        <f>IF(ISTEXT('[6]Pojedinačni plasman'!F75)=TRUE,'[6]Pojedinačni plasman'!F75,"")</f>
        <v/>
      </c>
      <c r="F79" s="55" t="str">
        <f>IF(ISNUMBER('[6]Pojedinačni plasman'!D75)=TRUE,'[6]Pojedinačni plasman'!D75,"")</f>
        <v/>
      </c>
      <c r="G79" s="323" t="str">
        <f>IF(ISNUMBER('[6]Pojedinačni plasman'!G75)=TRUE,'[6]Pojedinačni plasman'!G75,"")</f>
        <v/>
      </c>
      <c r="H79" s="56" t="str">
        <f>IF(ISNUMBER('[6]Pojedinačni plasman'!H75)=TRUE,'[6]Pojedinačni plasman'!H75,"")</f>
        <v/>
      </c>
      <c r="I79" s="20"/>
      <c r="J79" s="49"/>
      <c r="K79" s="8"/>
    </row>
    <row r="80" spans="1:11" x14ac:dyDescent="0.2">
      <c r="A80" s="50" t="str">
        <f>IF(ISNUMBER(H80)=FALSE,"",71)</f>
        <v/>
      </c>
      <c r="B80" s="51" t="str">
        <f>IF(ISTEXT('[6]Pojedinačni plasman'!B76)=TRUE,'[6]Pojedinačni plasman'!B76,"")</f>
        <v/>
      </c>
      <c r="C80" s="52" t="str">
        <f>IF(ISTEXT('[6]Pojedinačni plasman'!C76)=TRUE,'[6]Pojedinačni plasman'!C76,"")</f>
        <v/>
      </c>
      <c r="D80" s="53" t="str">
        <f>IF(ISNUMBER('[6]Pojedinačni plasman'!E76)=TRUE,'[6]Pojedinačni plasman'!E76,"")</f>
        <v/>
      </c>
      <c r="E80" s="54" t="str">
        <f>IF(ISTEXT('[6]Pojedinačni plasman'!F76)=TRUE,'[6]Pojedinačni plasman'!F76,"")</f>
        <v/>
      </c>
      <c r="F80" s="55" t="str">
        <f>IF(ISNUMBER('[6]Pojedinačni plasman'!D76)=TRUE,'[6]Pojedinačni plasman'!D76,"")</f>
        <v/>
      </c>
      <c r="G80" s="323" t="str">
        <f>IF(ISNUMBER('[6]Pojedinačni plasman'!G76)=TRUE,'[6]Pojedinačni plasman'!G76,"")</f>
        <v/>
      </c>
      <c r="H80" s="56" t="str">
        <f>IF(ISNUMBER('[6]Pojedinačni plasman'!H76)=TRUE,'[6]Pojedinačni plasman'!H76,"")</f>
        <v/>
      </c>
      <c r="I80" s="20"/>
      <c r="J80" s="49"/>
      <c r="K80" s="8"/>
    </row>
    <row r="81" spans="1:11" x14ac:dyDescent="0.2">
      <c r="A81" s="50" t="str">
        <f>IF(ISNUMBER(H81)=FALSE,"",72)</f>
        <v/>
      </c>
      <c r="B81" s="51" t="str">
        <f>IF(ISTEXT('[6]Pojedinačni plasman'!B77)=TRUE,'[6]Pojedinačni plasman'!B77,"")</f>
        <v/>
      </c>
      <c r="C81" s="52" t="str">
        <f>IF(ISTEXT('[6]Pojedinačni plasman'!C77)=TRUE,'[6]Pojedinačni plasman'!C77,"")</f>
        <v/>
      </c>
      <c r="D81" s="53" t="str">
        <f>IF(ISNUMBER('[6]Pojedinačni plasman'!E77)=TRUE,'[6]Pojedinačni plasman'!E77,"")</f>
        <v/>
      </c>
      <c r="E81" s="54" t="str">
        <f>IF(ISTEXT('[6]Pojedinačni plasman'!F77)=TRUE,'[6]Pojedinačni plasman'!F77,"")</f>
        <v/>
      </c>
      <c r="F81" s="55" t="str">
        <f>IF(ISNUMBER('[6]Pojedinačni plasman'!D77)=TRUE,'[6]Pojedinačni plasman'!D77,"")</f>
        <v/>
      </c>
      <c r="G81" s="323" t="str">
        <f>IF(ISNUMBER('[6]Pojedinačni plasman'!G77)=TRUE,'[6]Pojedinačni plasman'!G77,"")</f>
        <v/>
      </c>
      <c r="H81" s="56" t="str">
        <f>IF(ISNUMBER('[6]Pojedinačni plasman'!H77)=TRUE,'[6]Pojedinačni plasman'!H77,"")</f>
        <v/>
      </c>
      <c r="I81" s="20"/>
      <c r="J81" s="49"/>
      <c r="K81" s="8"/>
    </row>
    <row r="82" spans="1:11" x14ac:dyDescent="0.2">
      <c r="A82" s="50" t="str">
        <f>IF(ISNUMBER(H82)=FALSE,"",73)</f>
        <v/>
      </c>
      <c r="B82" s="51" t="str">
        <f>IF(ISTEXT('[6]Pojedinačni plasman'!B78)=TRUE,'[6]Pojedinačni plasman'!B78,"")</f>
        <v/>
      </c>
      <c r="C82" s="52" t="str">
        <f>IF(ISTEXT('[6]Pojedinačni plasman'!C78)=TRUE,'[6]Pojedinačni plasman'!C78,"")</f>
        <v/>
      </c>
      <c r="D82" s="53" t="str">
        <f>IF(ISNUMBER('[6]Pojedinačni plasman'!E78)=TRUE,'[6]Pojedinačni plasman'!E78,"")</f>
        <v/>
      </c>
      <c r="E82" s="54" t="str">
        <f>IF(ISTEXT('[6]Pojedinačni plasman'!F78)=TRUE,'[6]Pojedinačni plasman'!F78,"")</f>
        <v/>
      </c>
      <c r="F82" s="55" t="str">
        <f>IF(ISNUMBER('[6]Pojedinačni plasman'!D78)=TRUE,'[6]Pojedinačni plasman'!D78,"")</f>
        <v/>
      </c>
      <c r="G82" s="323" t="str">
        <f>IF(ISNUMBER('[6]Pojedinačni plasman'!G78)=TRUE,'[6]Pojedinačni plasman'!G78,"")</f>
        <v/>
      </c>
      <c r="H82" s="56" t="str">
        <f>IF(ISNUMBER('[6]Pojedinačni plasman'!H78)=TRUE,'[6]Pojedinačni plasman'!H78,"")</f>
        <v/>
      </c>
      <c r="I82" s="20"/>
      <c r="J82" s="49"/>
      <c r="K82" s="8"/>
    </row>
    <row r="83" spans="1:11" x14ac:dyDescent="0.2">
      <c r="A83" s="50" t="str">
        <f>IF(ISNUMBER(H83)=FALSE,"",74)</f>
        <v/>
      </c>
      <c r="B83" s="51" t="str">
        <f>IF(ISTEXT('[6]Pojedinačni plasman'!B79)=TRUE,'[6]Pojedinačni plasman'!B79,"")</f>
        <v/>
      </c>
      <c r="C83" s="52" t="str">
        <f>IF(ISTEXT('[6]Pojedinačni plasman'!C79)=TRUE,'[6]Pojedinačni plasman'!C79,"")</f>
        <v/>
      </c>
      <c r="D83" s="53" t="str">
        <f>IF(ISNUMBER('[6]Pojedinačni plasman'!E79)=TRUE,'[6]Pojedinačni plasman'!E79,"")</f>
        <v/>
      </c>
      <c r="E83" s="54" t="str">
        <f>IF(ISTEXT('[6]Pojedinačni plasman'!F79)=TRUE,'[6]Pojedinačni plasman'!F79,"")</f>
        <v/>
      </c>
      <c r="F83" s="55" t="str">
        <f>IF(ISNUMBER('[6]Pojedinačni plasman'!D79)=TRUE,'[6]Pojedinačni plasman'!D79,"")</f>
        <v/>
      </c>
      <c r="G83" s="323" t="str">
        <f>IF(ISNUMBER('[6]Pojedinačni plasman'!G79)=TRUE,'[6]Pojedinačni plasman'!G79,"")</f>
        <v/>
      </c>
      <c r="H83" s="56" t="str">
        <f>IF(ISNUMBER('[6]Pojedinačni plasman'!H79)=TRUE,'[6]Pojedinačni plasman'!H79,"")</f>
        <v/>
      </c>
      <c r="I83" s="20"/>
      <c r="J83" s="49"/>
      <c r="K83" s="8"/>
    </row>
    <row r="84" spans="1:11" x14ac:dyDescent="0.2">
      <c r="A84" s="50" t="str">
        <f>IF(ISNUMBER(H84)=FALSE,"",75)</f>
        <v/>
      </c>
      <c r="B84" s="51" t="str">
        <f>IF(ISTEXT('[6]Pojedinačni plasman'!B80)=TRUE,'[6]Pojedinačni plasman'!B80,"")</f>
        <v/>
      </c>
      <c r="C84" s="52" t="str">
        <f>IF(ISTEXT('[6]Pojedinačni plasman'!C80)=TRUE,'[6]Pojedinačni plasman'!C80,"")</f>
        <v/>
      </c>
      <c r="D84" s="53" t="str">
        <f>IF(ISNUMBER('[6]Pojedinačni plasman'!E80)=TRUE,'[6]Pojedinačni plasman'!E80,"")</f>
        <v/>
      </c>
      <c r="E84" s="54" t="str">
        <f>IF(ISTEXT('[6]Pojedinačni plasman'!F80)=TRUE,'[6]Pojedinačni plasman'!F80,"")</f>
        <v/>
      </c>
      <c r="F84" s="55" t="str">
        <f>IF(ISNUMBER('[6]Pojedinačni plasman'!D80)=TRUE,'[6]Pojedinačni plasman'!D80,"")</f>
        <v/>
      </c>
      <c r="G84" s="323" t="str">
        <f>IF(ISNUMBER('[6]Pojedinačni plasman'!G80)=TRUE,'[6]Pojedinačni plasman'!G80,"")</f>
        <v/>
      </c>
      <c r="H84" s="56" t="str">
        <f>IF(ISNUMBER('[6]Pojedinačni plasman'!H80)=TRUE,'[6]Pojedinačni plasman'!H80,"")</f>
        <v/>
      </c>
      <c r="I84" s="20"/>
      <c r="J84" s="49"/>
      <c r="K84" s="8"/>
    </row>
    <row r="85" spans="1:11" x14ac:dyDescent="0.2">
      <c r="A85" s="50" t="str">
        <f>IF(ISNUMBER(H85)=FALSE,"",76)</f>
        <v/>
      </c>
      <c r="B85" s="51" t="str">
        <f>IF(ISTEXT('[6]Pojedinačni plasman'!B81)=TRUE,'[6]Pojedinačni plasman'!B81,"")</f>
        <v/>
      </c>
      <c r="C85" s="52" t="str">
        <f>IF(ISTEXT('[6]Pojedinačni plasman'!C81)=TRUE,'[6]Pojedinačni plasman'!C81,"")</f>
        <v/>
      </c>
      <c r="D85" s="53" t="str">
        <f>IF(ISNUMBER('[6]Pojedinačni plasman'!E81)=TRUE,'[6]Pojedinačni plasman'!E81,"")</f>
        <v/>
      </c>
      <c r="E85" s="54" t="str">
        <f>IF(ISTEXT('[6]Pojedinačni plasman'!F81)=TRUE,'[6]Pojedinačni plasman'!F81,"")</f>
        <v/>
      </c>
      <c r="F85" s="55" t="str">
        <f>IF(ISNUMBER('[6]Pojedinačni plasman'!D81)=TRUE,'[6]Pojedinačni plasman'!D81,"")</f>
        <v/>
      </c>
      <c r="G85" s="323" t="str">
        <f>IF(ISNUMBER('[6]Pojedinačni plasman'!G81)=TRUE,'[6]Pojedinačni plasman'!G81,"")</f>
        <v/>
      </c>
      <c r="H85" s="56" t="str">
        <f>IF(ISNUMBER('[6]Pojedinačni plasman'!H81)=TRUE,'[6]Pojedinačni plasman'!H81,"")</f>
        <v/>
      </c>
      <c r="I85" s="20"/>
      <c r="J85" s="49"/>
      <c r="K85" s="8"/>
    </row>
    <row r="86" spans="1:11" x14ac:dyDescent="0.2">
      <c r="A86" s="50" t="str">
        <f>IF(ISNUMBER(H86)=FALSE,"",77)</f>
        <v/>
      </c>
      <c r="B86" s="51" t="str">
        <f>IF(ISTEXT('[6]Pojedinačni plasman'!B82)=TRUE,'[6]Pojedinačni plasman'!B82,"")</f>
        <v/>
      </c>
      <c r="C86" s="52" t="str">
        <f>IF(ISTEXT('[6]Pojedinačni plasman'!C82)=TRUE,'[6]Pojedinačni plasman'!C82,"")</f>
        <v/>
      </c>
      <c r="D86" s="53" t="str">
        <f>IF(ISNUMBER('[6]Pojedinačni plasman'!E82)=TRUE,'[6]Pojedinačni plasman'!E82,"")</f>
        <v/>
      </c>
      <c r="E86" s="54" t="str">
        <f>IF(ISTEXT('[6]Pojedinačni plasman'!F82)=TRUE,'[6]Pojedinačni plasman'!F82,"")</f>
        <v/>
      </c>
      <c r="F86" s="55" t="str">
        <f>IF(ISNUMBER('[6]Pojedinačni plasman'!D82)=TRUE,'[6]Pojedinačni plasman'!D82,"")</f>
        <v/>
      </c>
      <c r="G86" s="323" t="str">
        <f>IF(ISNUMBER('[6]Pojedinačni plasman'!G82)=TRUE,'[6]Pojedinačni plasman'!G82,"")</f>
        <v/>
      </c>
      <c r="H86" s="56" t="str">
        <f>IF(ISNUMBER('[6]Pojedinačni plasman'!H82)=TRUE,'[6]Pojedinačni plasman'!H82,"")</f>
        <v/>
      </c>
      <c r="I86" s="20"/>
      <c r="J86" s="49"/>
      <c r="K86" s="8"/>
    </row>
    <row r="87" spans="1:11" x14ac:dyDescent="0.2">
      <c r="A87" s="50" t="str">
        <f>IF(ISNUMBER(H87)=FALSE,"",78)</f>
        <v/>
      </c>
      <c r="B87" s="51" t="str">
        <f>IF(ISTEXT('[6]Pojedinačni plasman'!B83)=TRUE,'[6]Pojedinačni plasman'!B83,"")</f>
        <v/>
      </c>
      <c r="C87" s="52" t="str">
        <f>IF(ISTEXT('[6]Pojedinačni plasman'!C83)=TRUE,'[6]Pojedinačni plasman'!C83,"")</f>
        <v/>
      </c>
      <c r="D87" s="53" t="str">
        <f>IF(ISNUMBER('[6]Pojedinačni plasman'!E83)=TRUE,'[6]Pojedinačni plasman'!E83,"")</f>
        <v/>
      </c>
      <c r="E87" s="54" t="str">
        <f>IF(ISTEXT('[6]Pojedinačni plasman'!F83)=TRUE,'[6]Pojedinačni plasman'!F83,"")</f>
        <v/>
      </c>
      <c r="F87" s="55" t="str">
        <f>IF(ISNUMBER('[6]Pojedinačni plasman'!D83)=TRUE,'[6]Pojedinačni plasman'!D83,"")</f>
        <v/>
      </c>
      <c r="G87" s="323" t="str">
        <f>IF(ISNUMBER('[6]Pojedinačni plasman'!G83)=TRUE,'[6]Pojedinačni plasman'!G83,"")</f>
        <v/>
      </c>
      <c r="H87" s="56" t="str">
        <f>IF(ISNUMBER('[6]Pojedinačni plasman'!H83)=TRUE,'[6]Pojedinačni plasman'!H83,"")</f>
        <v/>
      </c>
      <c r="I87" s="20"/>
      <c r="J87" s="49"/>
      <c r="K87" s="8"/>
    </row>
    <row r="88" spans="1:11" x14ac:dyDescent="0.2">
      <c r="A88" s="50" t="str">
        <f>IF(ISNUMBER(H88)=FALSE,"",79)</f>
        <v/>
      </c>
      <c r="B88" s="51" t="str">
        <f>IF(ISTEXT('[6]Pojedinačni plasman'!B84)=TRUE,'[6]Pojedinačni plasman'!B84,"")</f>
        <v/>
      </c>
      <c r="C88" s="52" t="str">
        <f>IF(ISTEXT('[6]Pojedinačni plasman'!C84)=TRUE,'[6]Pojedinačni plasman'!C84,"")</f>
        <v/>
      </c>
      <c r="D88" s="53" t="str">
        <f>IF(ISNUMBER('[6]Pojedinačni plasman'!E84)=TRUE,'[6]Pojedinačni plasman'!E84,"")</f>
        <v/>
      </c>
      <c r="E88" s="54" t="str">
        <f>IF(ISTEXT('[6]Pojedinačni plasman'!F84)=TRUE,'[6]Pojedinačni plasman'!F84,"")</f>
        <v/>
      </c>
      <c r="F88" s="55" t="str">
        <f>IF(ISNUMBER('[6]Pojedinačni plasman'!D84)=TRUE,'[6]Pojedinačni plasman'!D84,"")</f>
        <v/>
      </c>
      <c r="G88" s="323" t="str">
        <f>IF(ISNUMBER('[6]Pojedinačni plasman'!G84)=TRUE,'[6]Pojedinačni plasman'!G84,"")</f>
        <v/>
      </c>
      <c r="H88" s="56" t="str">
        <f>IF(ISNUMBER('[6]Pojedinačni plasman'!H84)=TRUE,'[6]Pojedinačni plasman'!H84,"")</f>
        <v/>
      </c>
      <c r="I88" s="20"/>
      <c r="J88" s="49"/>
      <c r="K88" s="8"/>
    </row>
    <row r="89" spans="1:11" x14ac:dyDescent="0.2">
      <c r="A89" s="50" t="str">
        <f>IF(ISNUMBER(H89)=FALSE,"",80)</f>
        <v/>
      </c>
      <c r="B89" s="51" t="str">
        <f>IF(ISTEXT('[6]Pojedinačni plasman'!B85)=TRUE,'[6]Pojedinačni plasman'!B85,"")</f>
        <v/>
      </c>
      <c r="C89" s="52" t="str">
        <f>IF(ISTEXT('[6]Pojedinačni plasman'!C85)=TRUE,'[6]Pojedinačni plasman'!C85,"")</f>
        <v/>
      </c>
      <c r="D89" s="53" t="str">
        <f>IF(ISNUMBER('[6]Pojedinačni plasman'!E85)=TRUE,'[6]Pojedinačni plasman'!E85,"")</f>
        <v/>
      </c>
      <c r="E89" s="54" t="str">
        <f>IF(ISTEXT('[6]Pojedinačni plasman'!F85)=TRUE,'[6]Pojedinačni plasman'!F85,"")</f>
        <v/>
      </c>
      <c r="F89" s="55" t="str">
        <f>IF(ISNUMBER('[6]Pojedinačni plasman'!D85)=TRUE,'[6]Pojedinačni plasman'!D85,"")</f>
        <v/>
      </c>
      <c r="G89" s="323" t="str">
        <f>IF(ISNUMBER('[6]Pojedinačni plasman'!G85)=TRUE,'[6]Pojedinačni plasman'!G85,"")</f>
        <v/>
      </c>
      <c r="H89" s="56" t="str">
        <f>IF(ISNUMBER('[6]Pojedinačni plasman'!H85)=TRUE,'[6]Pojedinačni plasman'!H85,"")</f>
        <v/>
      </c>
      <c r="I89" s="20"/>
      <c r="J89" s="49"/>
      <c r="K89" s="8"/>
    </row>
    <row r="90" spans="1:11" x14ac:dyDescent="0.2">
      <c r="A90" s="50" t="str">
        <f>IF(ISNUMBER(H90)=FALSE,"",81)</f>
        <v/>
      </c>
      <c r="B90" s="51" t="str">
        <f>IF(ISTEXT('[6]Pojedinačni plasman'!B86)=TRUE,'[6]Pojedinačni plasman'!B86,"")</f>
        <v/>
      </c>
      <c r="C90" s="52" t="str">
        <f>IF(ISTEXT('[6]Pojedinačni plasman'!C86)=TRUE,'[6]Pojedinačni plasman'!C86,"")</f>
        <v/>
      </c>
      <c r="D90" s="53" t="str">
        <f>IF(ISNUMBER('[6]Pojedinačni plasman'!E86)=TRUE,'[6]Pojedinačni plasman'!E86,"")</f>
        <v/>
      </c>
      <c r="E90" s="54" t="str">
        <f>IF(ISTEXT('[6]Pojedinačni plasman'!F86)=TRUE,'[6]Pojedinačni plasman'!F86,"")</f>
        <v/>
      </c>
      <c r="F90" s="55" t="str">
        <f>IF(ISNUMBER('[6]Pojedinačni plasman'!D86)=TRUE,'[6]Pojedinačni plasman'!D86,"")</f>
        <v/>
      </c>
      <c r="G90" s="323" t="str">
        <f>IF(ISNUMBER('[6]Pojedinačni plasman'!G86)=TRUE,'[6]Pojedinačni plasman'!G86,"")</f>
        <v/>
      </c>
      <c r="H90" s="56" t="str">
        <f>IF(ISNUMBER('[6]Pojedinačni plasman'!H86)=TRUE,'[6]Pojedinačni plasman'!H86,"")</f>
        <v/>
      </c>
      <c r="I90" s="20"/>
      <c r="J90" s="49"/>
      <c r="K90" s="8"/>
    </row>
    <row r="91" spans="1:11" x14ac:dyDescent="0.2">
      <c r="A91" s="50" t="str">
        <f>IF(ISNUMBER(H91)=FALSE,"",82)</f>
        <v/>
      </c>
      <c r="B91" s="51" t="str">
        <f>IF(ISTEXT('[6]Pojedinačni plasman'!B87)=TRUE,'[6]Pojedinačni plasman'!B87,"")</f>
        <v/>
      </c>
      <c r="C91" s="52" t="str">
        <f>IF(ISTEXT('[6]Pojedinačni plasman'!C87)=TRUE,'[6]Pojedinačni plasman'!C87,"")</f>
        <v/>
      </c>
      <c r="D91" s="53" t="str">
        <f>IF(ISNUMBER('[6]Pojedinačni plasman'!E87)=TRUE,'[6]Pojedinačni plasman'!E87,"")</f>
        <v/>
      </c>
      <c r="E91" s="54" t="str">
        <f>IF(ISTEXT('[6]Pojedinačni plasman'!F87)=TRUE,'[6]Pojedinačni plasman'!F87,"")</f>
        <v/>
      </c>
      <c r="F91" s="55" t="str">
        <f>IF(ISNUMBER('[6]Pojedinačni plasman'!D87)=TRUE,'[6]Pojedinačni plasman'!D87,"")</f>
        <v/>
      </c>
      <c r="G91" s="323" t="str">
        <f>IF(ISNUMBER('[6]Pojedinačni plasman'!G87)=TRUE,'[6]Pojedinačni plasman'!G87,"")</f>
        <v/>
      </c>
      <c r="H91" s="56" t="str">
        <f>IF(ISNUMBER('[6]Pojedinačni plasman'!H87)=TRUE,'[6]Pojedinačni plasman'!H87,"")</f>
        <v/>
      </c>
      <c r="I91" s="20"/>
      <c r="J91" s="49"/>
      <c r="K91" s="8"/>
    </row>
    <row r="92" spans="1:11" x14ac:dyDescent="0.2">
      <c r="A92" s="50" t="str">
        <f>IF(ISNUMBER(H92)=FALSE,"",83)</f>
        <v/>
      </c>
      <c r="B92" s="51" t="str">
        <f>IF(ISTEXT('[6]Pojedinačni plasman'!B88)=TRUE,'[6]Pojedinačni plasman'!B88,"")</f>
        <v/>
      </c>
      <c r="C92" s="52" t="str">
        <f>IF(ISTEXT('[6]Pojedinačni plasman'!C88)=TRUE,'[6]Pojedinačni plasman'!C88,"")</f>
        <v/>
      </c>
      <c r="D92" s="53" t="str">
        <f>IF(ISNUMBER('[6]Pojedinačni plasman'!E88)=TRUE,'[6]Pojedinačni plasman'!E88,"")</f>
        <v/>
      </c>
      <c r="E92" s="54" t="str">
        <f>IF(ISTEXT('[6]Pojedinačni plasman'!F88)=TRUE,'[6]Pojedinačni plasman'!F88,"")</f>
        <v/>
      </c>
      <c r="F92" s="55" t="str">
        <f>IF(ISNUMBER('[6]Pojedinačni plasman'!D88)=TRUE,'[6]Pojedinačni plasman'!D88,"")</f>
        <v/>
      </c>
      <c r="G92" s="323" t="str">
        <f>IF(ISNUMBER('[6]Pojedinačni plasman'!G88)=TRUE,'[6]Pojedinačni plasman'!G88,"")</f>
        <v/>
      </c>
      <c r="H92" s="56" t="str">
        <f>IF(ISNUMBER('[6]Pojedinačni plasman'!H88)=TRUE,'[6]Pojedinačni plasman'!H88,"")</f>
        <v/>
      </c>
      <c r="I92" s="20"/>
      <c r="J92" s="49"/>
      <c r="K92" s="8"/>
    </row>
    <row r="93" spans="1:11" x14ac:dyDescent="0.2">
      <c r="A93" s="50" t="str">
        <f>IF(ISNUMBER(H93)=FALSE,"",84)</f>
        <v/>
      </c>
      <c r="B93" s="51" t="str">
        <f>IF(ISTEXT('[6]Pojedinačni plasman'!B89)=TRUE,'[6]Pojedinačni plasman'!B89,"")</f>
        <v/>
      </c>
      <c r="C93" s="52" t="str">
        <f>IF(ISTEXT('[6]Pojedinačni plasman'!C89)=TRUE,'[6]Pojedinačni plasman'!C89,"")</f>
        <v/>
      </c>
      <c r="D93" s="53" t="str">
        <f>IF(ISNUMBER('[6]Pojedinačni plasman'!E89)=TRUE,'[6]Pojedinačni plasman'!E89,"")</f>
        <v/>
      </c>
      <c r="E93" s="54" t="str">
        <f>IF(ISTEXT('[6]Pojedinačni plasman'!F89)=TRUE,'[6]Pojedinačni plasman'!F89,"")</f>
        <v/>
      </c>
      <c r="F93" s="55" t="str">
        <f>IF(ISNUMBER('[6]Pojedinačni plasman'!D89)=TRUE,'[6]Pojedinačni plasman'!D89,"")</f>
        <v/>
      </c>
      <c r="G93" s="323" t="str">
        <f>IF(ISNUMBER('[6]Pojedinačni plasman'!G89)=TRUE,'[6]Pojedinačni plasman'!G89,"")</f>
        <v/>
      </c>
      <c r="H93" s="56" t="str">
        <f>IF(ISNUMBER('[6]Pojedinačni plasman'!H89)=TRUE,'[6]Pojedinačni plasman'!H89,"")</f>
        <v/>
      </c>
      <c r="I93" s="20"/>
      <c r="J93" s="49"/>
      <c r="K93" s="8"/>
    </row>
    <row r="94" spans="1:11" x14ac:dyDescent="0.2">
      <c r="A94" s="50" t="str">
        <f>IF(ISNUMBER(H94)=FALSE,"",85)</f>
        <v/>
      </c>
      <c r="B94" s="51" t="str">
        <f>IF(ISTEXT('[6]Pojedinačni plasman'!B90)=TRUE,'[6]Pojedinačni plasman'!B90,"")</f>
        <v/>
      </c>
      <c r="C94" s="52" t="str">
        <f>IF(ISTEXT('[6]Pojedinačni plasman'!C90)=TRUE,'[6]Pojedinačni plasman'!C90,"")</f>
        <v/>
      </c>
      <c r="D94" s="53" t="str">
        <f>IF(ISNUMBER('[6]Pojedinačni plasman'!E90)=TRUE,'[6]Pojedinačni plasman'!E90,"")</f>
        <v/>
      </c>
      <c r="E94" s="54" t="str">
        <f>IF(ISTEXT('[6]Pojedinačni plasman'!F90)=TRUE,'[6]Pojedinačni plasman'!F90,"")</f>
        <v/>
      </c>
      <c r="F94" s="55" t="str">
        <f>IF(ISNUMBER('[6]Pojedinačni plasman'!D90)=TRUE,'[6]Pojedinačni plasman'!D90,"")</f>
        <v/>
      </c>
      <c r="G94" s="323" t="str">
        <f>IF(ISNUMBER('[6]Pojedinačni plasman'!G90)=TRUE,'[6]Pojedinačni plasman'!G90,"")</f>
        <v/>
      </c>
      <c r="H94" s="56" t="str">
        <f>IF(ISNUMBER('[6]Pojedinačni plasman'!H90)=TRUE,'[6]Pojedinačni plasman'!H90,"")</f>
        <v/>
      </c>
      <c r="I94" s="20"/>
      <c r="J94" s="49"/>
      <c r="K94" s="8"/>
    </row>
    <row r="95" spans="1:11" x14ac:dyDescent="0.2">
      <c r="A95" s="50" t="str">
        <f>IF(ISNUMBER(H95)=FALSE,"",86)</f>
        <v/>
      </c>
      <c r="B95" s="51" t="str">
        <f>IF(ISTEXT('[6]Pojedinačni plasman'!B91)=TRUE,'[6]Pojedinačni plasman'!B91,"")</f>
        <v/>
      </c>
      <c r="C95" s="52" t="str">
        <f>IF(ISTEXT('[6]Pojedinačni plasman'!C91)=TRUE,'[6]Pojedinačni plasman'!C91,"")</f>
        <v/>
      </c>
      <c r="D95" s="53" t="str">
        <f>IF(ISNUMBER('[6]Pojedinačni plasman'!E91)=TRUE,'[6]Pojedinačni plasman'!E91,"")</f>
        <v/>
      </c>
      <c r="E95" s="54" t="str">
        <f>IF(ISTEXT('[6]Pojedinačni plasman'!F91)=TRUE,'[6]Pojedinačni plasman'!F91,"")</f>
        <v/>
      </c>
      <c r="F95" s="55" t="str">
        <f>IF(ISNUMBER('[6]Pojedinačni plasman'!D91)=TRUE,'[6]Pojedinačni plasman'!D91,"")</f>
        <v/>
      </c>
      <c r="G95" s="323" t="str">
        <f>IF(ISNUMBER('[6]Pojedinačni plasman'!G91)=TRUE,'[6]Pojedinačni plasman'!G91,"")</f>
        <v/>
      </c>
      <c r="H95" s="56" t="str">
        <f>IF(ISNUMBER('[6]Pojedinačni plasman'!H91)=TRUE,'[6]Pojedinačni plasman'!H91,"")</f>
        <v/>
      </c>
      <c r="I95" s="20"/>
      <c r="J95" s="49"/>
      <c r="K95" s="8"/>
    </row>
    <row r="96" spans="1:11" x14ac:dyDescent="0.2">
      <c r="A96" s="50" t="str">
        <f>IF(ISNUMBER(H96)=FALSE,"",87)</f>
        <v/>
      </c>
      <c r="B96" s="51" t="str">
        <f>IF(ISTEXT('[6]Pojedinačni plasman'!B92)=TRUE,'[6]Pojedinačni plasman'!B92,"")</f>
        <v/>
      </c>
      <c r="C96" s="52" t="str">
        <f>IF(ISTEXT('[6]Pojedinačni plasman'!C92)=TRUE,'[6]Pojedinačni plasman'!C92,"")</f>
        <v/>
      </c>
      <c r="D96" s="53" t="str">
        <f>IF(ISNUMBER('[6]Pojedinačni plasman'!E92)=TRUE,'[6]Pojedinačni plasman'!E92,"")</f>
        <v/>
      </c>
      <c r="E96" s="54" t="str">
        <f>IF(ISTEXT('[6]Pojedinačni plasman'!F92)=TRUE,'[6]Pojedinačni plasman'!F92,"")</f>
        <v/>
      </c>
      <c r="F96" s="55" t="str">
        <f>IF(ISNUMBER('[6]Pojedinačni plasman'!D92)=TRUE,'[6]Pojedinačni plasman'!D92,"")</f>
        <v/>
      </c>
      <c r="G96" s="323" t="str">
        <f>IF(ISNUMBER('[6]Pojedinačni plasman'!G92)=TRUE,'[6]Pojedinačni plasman'!G92,"")</f>
        <v/>
      </c>
      <c r="H96" s="56" t="str">
        <f>IF(ISNUMBER('[6]Pojedinačni plasman'!H92)=TRUE,'[6]Pojedinačni plasman'!H92,"")</f>
        <v/>
      </c>
      <c r="I96" s="20"/>
      <c r="J96" s="49"/>
      <c r="K96" s="8"/>
    </row>
    <row r="97" spans="1:11" x14ac:dyDescent="0.2">
      <c r="A97" s="50" t="str">
        <f>IF(ISNUMBER(H97)=FALSE,"",88)</f>
        <v/>
      </c>
      <c r="B97" s="51" t="str">
        <f>IF(ISTEXT('[6]Pojedinačni plasman'!B93)=TRUE,'[6]Pojedinačni plasman'!B93,"")</f>
        <v/>
      </c>
      <c r="C97" s="52" t="str">
        <f>IF(ISTEXT('[6]Pojedinačni plasman'!C93)=TRUE,'[6]Pojedinačni plasman'!C93,"")</f>
        <v/>
      </c>
      <c r="D97" s="53" t="str">
        <f>IF(ISNUMBER('[6]Pojedinačni plasman'!E93)=TRUE,'[6]Pojedinačni plasman'!E93,"")</f>
        <v/>
      </c>
      <c r="E97" s="54" t="str">
        <f>IF(ISTEXT('[6]Pojedinačni plasman'!F93)=TRUE,'[6]Pojedinačni plasman'!F93,"")</f>
        <v/>
      </c>
      <c r="F97" s="55" t="str">
        <f>IF(ISNUMBER('[6]Pojedinačni plasman'!D93)=TRUE,'[6]Pojedinačni plasman'!D93,"")</f>
        <v/>
      </c>
      <c r="G97" s="323" t="str">
        <f>IF(ISNUMBER('[6]Pojedinačni plasman'!G93)=TRUE,'[6]Pojedinačni plasman'!G93,"")</f>
        <v/>
      </c>
      <c r="H97" s="56" t="str">
        <f>IF(ISNUMBER('[6]Pojedinačni plasman'!H93)=TRUE,'[6]Pojedinačni plasman'!H93,"")</f>
        <v/>
      </c>
      <c r="I97" s="20"/>
      <c r="J97" s="49"/>
      <c r="K97" s="8"/>
    </row>
    <row r="98" spans="1:11" x14ac:dyDescent="0.2">
      <c r="A98" s="50" t="str">
        <f>IF(ISNUMBER(H98)=FALSE,"",89)</f>
        <v/>
      </c>
      <c r="B98" s="51" t="str">
        <f>IF(ISTEXT('[6]Pojedinačni plasman'!B94)=TRUE,'[6]Pojedinačni plasman'!B94,"")</f>
        <v/>
      </c>
      <c r="C98" s="52" t="str">
        <f>IF(ISTEXT('[6]Pojedinačni plasman'!C94)=TRUE,'[6]Pojedinačni plasman'!C94,"")</f>
        <v/>
      </c>
      <c r="D98" s="53" t="str">
        <f>IF(ISNUMBER('[6]Pojedinačni plasman'!E94)=TRUE,'[6]Pojedinačni plasman'!E94,"")</f>
        <v/>
      </c>
      <c r="E98" s="54" t="str">
        <f>IF(ISTEXT('[6]Pojedinačni plasman'!F94)=TRUE,'[6]Pojedinačni plasman'!F94,"")</f>
        <v/>
      </c>
      <c r="F98" s="55" t="str">
        <f>IF(ISNUMBER('[6]Pojedinačni plasman'!D94)=TRUE,'[6]Pojedinačni plasman'!D94,"")</f>
        <v/>
      </c>
      <c r="G98" s="323" t="str">
        <f>IF(ISNUMBER('[6]Pojedinačni plasman'!G94)=TRUE,'[6]Pojedinačni plasman'!G94,"")</f>
        <v/>
      </c>
      <c r="H98" s="56" t="str">
        <f>IF(ISNUMBER('[6]Pojedinačni plasman'!H94)=TRUE,'[6]Pojedinačni plasman'!H94,"")</f>
        <v/>
      </c>
      <c r="I98" s="20"/>
      <c r="J98" s="49"/>
      <c r="K98" s="8"/>
    </row>
    <row r="99" spans="1:11" x14ac:dyDescent="0.2">
      <c r="A99" s="50" t="str">
        <f>IF(ISNUMBER(H99)=FALSE,"",90)</f>
        <v/>
      </c>
      <c r="B99" s="51" t="str">
        <f>IF(ISTEXT('[6]Pojedinačni plasman'!B95)=TRUE,'[6]Pojedinačni plasman'!B95,"")</f>
        <v/>
      </c>
      <c r="C99" s="52" t="str">
        <f>IF(ISTEXT('[6]Pojedinačni plasman'!C95)=TRUE,'[6]Pojedinačni plasman'!C95,"")</f>
        <v/>
      </c>
      <c r="D99" s="53" t="str">
        <f>IF(ISNUMBER('[6]Pojedinačni plasman'!E95)=TRUE,'[6]Pojedinačni plasman'!E95,"")</f>
        <v/>
      </c>
      <c r="E99" s="54" t="str">
        <f>IF(ISTEXT('[6]Pojedinačni plasman'!F95)=TRUE,'[6]Pojedinačni plasman'!F95,"")</f>
        <v/>
      </c>
      <c r="F99" s="55" t="str">
        <f>IF(ISNUMBER('[6]Pojedinačni plasman'!D95)=TRUE,'[6]Pojedinačni plasman'!D95,"")</f>
        <v/>
      </c>
      <c r="G99" s="323" t="str">
        <f>IF(ISNUMBER('[6]Pojedinačni plasman'!G95)=TRUE,'[6]Pojedinačni plasman'!G95,"")</f>
        <v/>
      </c>
      <c r="H99" s="56" t="str">
        <f>IF(ISNUMBER('[6]Pojedinačni plasman'!H95)=TRUE,'[6]Pojedinačni plasman'!H95,"")</f>
        <v/>
      </c>
      <c r="I99" s="20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IF(ISTEXT('[6]Pojedinačni plasman'!B96)=TRUE,'[6]Pojedinačni plasman'!B96,"")</f>
        <v/>
      </c>
      <c r="C100" s="52" t="str">
        <f>IF(ISTEXT('[6]Pojedinačni plasman'!C96)=TRUE,'[6]Pojedinačni plasman'!C96,"")</f>
        <v/>
      </c>
      <c r="D100" s="53" t="str">
        <f>IF(ISNUMBER('[6]Pojedinačni plasman'!E96)=TRUE,'[6]Pojedinačni plasman'!E96,"")</f>
        <v/>
      </c>
      <c r="E100" s="54" t="str">
        <f>IF(ISTEXT('[6]Pojedinačni plasman'!F96)=TRUE,'[6]Pojedinačni plasman'!F96,"")</f>
        <v/>
      </c>
      <c r="F100" s="55" t="str">
        <f>IF(ISNUMBER('[6]Pojedinačni plasman'!D96)=TRUE,'[6]Pojedinačni plasman'!D96,"")</f>
        <v/>
      </c>
      <c r="G100" s="323" t="str">
        <f>IF(ISNUMBER('[6]Pojedinačni plasman'!G96)=TRUE,'[6]Pojedinačni plasman'!G96,"")</f>
        <v/>
      </c>
      <c r="H100" s="56" t="str">
        <f>IF(ISNUMBER('[6]Pojedinačni plasman'!H96)=TRUE,'[6]Pojedinačni plasman'!H96,"")</f>
        <v/>
      </c>
      <c r="I100" s="20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IF(ISTEXT('[6]Pojedinačni plasman'!B97)=TRUE,'[6]Pojedinačni plasman'!B97,"")</f>
        <v/>
      </c>
      <c r="C101" s="52" t="str">
        <f>IF(ISTEXT('[6]Pojedinačni plasman'!C97)=TRUE,'[6]Pojedinačni plasman'!C97,"")</f>
        <v/>
      </c>
      <c r="D101" s="53" t="str">
        <f>IF(ISNUMBER('[6]Pojedinačni plasman'!E97)=TRUE,'[6]Pojedinačni plasman'!E97,"")</f>
        <v/>
      </c>
      <c r="E101" s="54" t="str">
        <f>IF(ISTEXT('[6]Pojedinačni plasman'!F97)=TRUE,'[6]Pojedinačni plasman'!F97,"")</f>
        <v/>
      </c>
      <c r="F101" s="55" t="str">
        <f>IF(ISNUMBER('[6]Pojedinačni plasman'!D97)=TRUE,'[6]Pojedinačni plasman'!D97,"")</f>
        <v/>
      </c>
      <c r="G101" s="323" t="str">
        <f>IF(ISNUMBER('[6]Pojedinačni plasman'!G97)=TRUE,'[6]Pojedinačni plasman'!G97,"")</f>
        <v/>
      </c>
      <c r="H101" s="56" t="str">
        <f>IF(ISNUMBER('[6]Pojedinačni plasman'!H97)=TRUE,'[6]Pojedinačni plasman'!H97,"")</f>
        <v/>
      </c>
      <c r="I101" s="20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IF(ISTEXT('[6]Pojedinačni plasman'!B98)=TRUE,'[6]Pojedinačni plasman'!B98,"")</f>
        <v/>
      </c>
      <c r="C102" s="52" t="str">
        <f>IF(ISTEXT('[6]Pojedinačni plasman'!C98)=TRUE,'[6]Pojedinačni plasman'!C98,"")</f>
        <v/>
      </c>
      <c r="D102" s="53" t="str">
        <f>IF(ISNUMBER('[6]Pojedinačni plasman'!E98)=TRUE,'[6]Pojedinačni plasman'!E98,"")</f>
        <v/>
      </c>
      <c r="E102" s="54" t="str">
        <f>IF(ISTEXT('[6]Pojedinačni plasman'!F98)=TRUE,'[6]Pojedinačni plasman'!F98,"")</f>
        <v/>
      </c>
      <c r="F102" s="55" t="str">
        <f>IF(ISNUMBER('[6]Pojedinačni plasman'!D98)=TRUE,'[6]Pojedinačni plasman'!D98,"")</f>
        <v/>
      </c>
      <c r="G102" s="323" t="str">
        <f>IF(ISNUMBER('[6]Pojedinačni plasman'!G98)=TRUE,'[6]Pojedinačni plasman'!G98,"")</f>
        <v/>
      </c>
      <c r="H102" s="56" t="str">
        <f>IF(ISNUMBER('[6]Pojedinačni plasman'!H98)=TRUE,'[6]Pojedinačni plasman'!H98,"")</f>
        <v/>
      </c>
      <c r="I102" s="20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IF(ISTEXT('[6]Pojedinačni plasman'!B99)=TRUE,'[6]Pojedinačni plasman'!B99,"")</f>
        <v/>
      </c>
      <c r="C103" s="52" t="str">
        <f>IF(ISTEXT('[6]Pojedinačni plasman'!C99)=TRUE,'[6]Pojedinačni plasman'!C99,"")</f>
        <v/>
      </c>
      <c r="D103" s="53" t="str">
        <f>IF(ISNUMBER('[6]Pojedinačni plasman'!E99)=TRUE,'[6]Pojedinačni plasman'!E99,"")</f>
        <v/>
      </c>
      <c r="E103" s="54" t="str">
        <f>IF(ISTEXT('[6]Pojedinačni plasman'!F99)=TRUE,'[6]Pojedinačni plasman'!F99,"")</f>
        <v/>
      </c>
      <c r="F103" s="55" t="str">
        <f>IF(ISNUMBER('[6]Pojedinačni plasman'!D99)=TRUE,'[6]Pojedinačni plasman'!D99,"")</f>
        <v/>
      </c>
      <c r="G103" s="323" t="str">
        <f>IF(ISNUMBER('[6]Pojedinačni plasman'!G99)=TRUE,'[6]Pojedinačni plasman'!G99,"")</f>
        <v/>
      </c>
      <c r="H103" s="56" t="str">
        <f>IF(ISNUMBER('[6]Pojedinačni plasman'!H99)=TRUE,'[6]Pojedinačni plasman'!H99,"")</f>
        <v/>
      </c>
      <c r="I103" s="20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IF(ISTEXT('[6]Pojedinačni plasman'!B100)=TRUE,'[6]Pojedinačni plasman'!B100,"")</f>
        <v/>
      </c>
      <c r="C104" s="52" t="str">
        <f>IF(ISTEXT('[6]Pojedinačni plasman'!C100)=TRUE,'[6]Pojedinačni plasman'!C100,"")</f>
        <v/>
      </c>
      <c r="D104" s="53" t="str">
        <f>IF(ISNUMBER('[6]Pojedinačni plasman'!E100)=TRUE,'[6]Pojedinačni plasman'!E100,"")</f>
        <v/>
      </c>
      <c r="E104" s="54" t="str">
        <f>IF(ISTEXT('[6]Pojedinačni plasman'!F100)=TRUE,'[6]Pojedinačni plasman'!F100,"")</f>
        <v/>
      </c>
      <c r="F104" s="55" t="str">
        <f>IF(ISNUMBER('[6]Pojedinačni plasman'!D100)=TRUE,'[6]Pojedinačni plasman'!D100,"")</f>
        <v/>
      </c>
      <c r="G104" s="323" t="str">
        <f>IF(ISNUMBER('[6]Pojedinačni plasman'!G100)=TRUE,'[6]Pojedinačni plasman'!G100,"")</f>
        <v/>
      </c>
      <c r="H104" s="56" t="str">
        <f>IF(ISNUMBER('[6]Pojedinačni plasman'!H100)=TRUE,'[6]Pojedinačni plasman'!H100,"")</f>
        <v/>
      </c>
      <c r="I104" s="20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IF(ISTEXT('[6]Pojedinačni plasman'!B101)=TRUE,'[6]Pojedinačni plasman'!B101,"")</f>
        <v/>
      </c>
      <c r="C105" s="52" t="str">
        <f>IF(ISTEXT('[6]Pojedinačni plasman'!C101)=TRUE,'[6]Pojedinačni plasman'!C101,"")</f>
        <v/>
      </c>
      <c r="D105" s="53" t="str">
        <f>IF(ISNUMBER('[6]Pojedinačni plasman'!E101)=TRUE,'[6]Pojedinačni plasman'!E101,"")</f>
        <v/>
      </c>
      <c r="E105" s="54" t="str">
        <f>IF(ISTEXT('[6]Pojedinačni plasman'!F101)=TRUE,'[6]Pojedinačni plasman'!F101,"")</f>
        <v/>
      </c>
      <c r="F105" s="55" t="str">
        <f>IF(ISNUMBER('[6]Pojedinačni plasman'!D101)=TRUE,'[6]Pojedinačni plasman'!D101,"")</f>
        <v/>
      </c>
      <c r="G105" s="323" t="str">
        <f>IF(ISNUMBER('[6]Pojedinačni plasman'!G101)=TRUE,'[6]Pojedinačni plasman'!G101,"")</f>
        <v/>
      </c>
      <c r="H105" s="56" t="str">
        <f>IF(ISNUMBER('[6]Pojedinačni plasman'!H101)=TRUE,'[6]Pojedinačni plasman'!H101,"")</f>
        <v/>
      </c>
      <c r="I105" s="20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IF(ISTEXT('[6]Pojedinačni plasman'!B102)=TRUE,'[6]Pojedinačni plasman'!B102,"")</f>
        <v/>
      </c>
      <c r="C106" s="52" t="str">
        <f>IF(ISTEXT('[6]Pojedinačni plasman'!C102)=TRUE,'[6]Pojedinačni plasman'!C102,"")</f>
        <v/>
      </c>
      <c r="D106" s="53" t="str">
        <f>IF(ISNUMBER('[6]Pojedinačni plasman'!E102)=TRUE,'[6]Pojedinačni plasman'!E102,"")</f>
        <v/>
      </c>
      <c r="E106" s="54" t="str">
        <f>IF(ISTEXT('[6]Pojedinačni plasman'!F102)=TRUE,'[6]Pojedinačni plasman'!F102,"")</f>
        <v/>
      </c>
      <c r="F106" s="55" t="str">
        <f>IF(ISNUMBER('[6]Pojedinačni plasman'!D102)=TRUE,'[6]Pojedinačni plasman'!D102,"")</f>
        <v/>
      </c>
      <c r="G106" s="323" t="str">
        <f>IF(ISNUMBER('[6]Pojedinačni plasman'!G102)=TRUE,'[6]Pojedinačni plasman'!G102,"")</f>
        <v/>
      </c>
      <c r="H106" s="56" t="str">
        <f>IF(ISNUMBER('[6]Pojedinačni plasman'!H102)=TRUE,'[6]Pojedinačni plasman'!H102,"")</f>
        <v/>
      </c>
      <c r="I106" s="20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IF(ISTEXT('[6]Pojedinačni plasman'!B103)=TRUE,'[6]Pojedinačni plasman'!B103,"")</f>
        <v/>
      </c>
      <c r="C107" s="52" t="str">
        <f>IF(ISTEXT('[6]Pojedinačni plasman'!C103)=TRUE,'[6]Pojedinačni plasman'!C103,"")</f>
        <v/>
      </c>
      <c r="D107" s="53" t="str">
        <f>IF(ISNUMBER('[6]Pojedinačni plasman'!E103)=TRUE,'[6]Pojedinačni plasman'!E103,"")</f>
        <v/>
      </c>
      <c r="E107" s="54" t="str">
        <f>IF(ISTEXT('[6]Pojedinačni plasman'!F103)=TRUE,'[6]Pojedinačni plasman'!F103,"")</f>
        <v/>
      </c>
      <c r="F107" s="55" t="str">
        <f>IF(ISNUMBER('[6]Pojedinačni plasman'!D103)=TRUE,'[6]Pojedinačni plasman'!D103,"")</f>
        <v/>
      </c>
      <c r="G107" s="323" t="str">
        <f>IF(ISNUMBER('[6]Pojedinačni plasman'!G103)=TRUE,'[6]Pojedinačni plasman'!G103,"")</f>
        <v/>
      </c>
      <c r="H107" s="56" t="str">
        <f>IF(ISNUMBER('[6]Pojedinačni plasman'!H103)=TRUE,'[6]Pojedinačni plasman'!H103,"")</f>
        <v/>
      </c>
      <c r="I107" s="20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IF(ISTEXT('[6]Pojedinačni plasman'!B104)=TRUE,'[6]Pojedinačni plasman'!B104,"")</f>
        <v/>
      </c>
      <c r="C108" s="52" t="str">
        <f>IF(ISTEXT('[6]Pojedinačni plasman'!C104)=TRUE,'[6]Pojedinačni plasman'!C104,"")</f>
        <v/>
      </c>
      <c r="D108" s="53" t="str">
        <f>IF(ISNUMBER('[6]Pojedinačni plasman'!E104)=TRUE,'[6]Pojedinačni plasman'!E104,"")</f>
        <v/>
      </c>
      <c r="E108" s="54" t="str">
        <f>IF(ISTEXT('[6]Pojedinačni plasman'!F104)=TRUE,'[6]Pojedinačni plasman'!F104,"")</f>
        <v/>
      </c>
      <c r="F108" s="55" t="str">
        <f>IF(ISNUMBER('[6]Pojedinačni plasman'!D104)=TRUE,'[6]Pojedinačni plasman'!D104,"")</f>
        <v/>
      </c>
      <c r="G108" s="323" t="str">
        <f>IF(ISNUMBER('[6]Pojedinačni plasman'!G104)=TRUE,'[6]Pojedinačni plasman'!G104,"")</f>
        <v/>
      </c>
      <c r="H108" s="56" t="str">
        <f>IF(ISNUMBER('[6]Pojedinačni plasman'!H104)=TRUE,'[6]Pojedinačni plasman'!H104,"")</f>
        <v/>
      </c>
      <c r="I108" s="20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IF(ISTEXT('[6]Pojedinačni plasman'!B105)=TRUE,'[6]Pojedinačni plasman'!B105,"")</f>
        <v/>
      </c>
      <c r="C109" s="52" t="str">
        <f>IF(ISTEXT('[6]Pojedinačni plasman'!C105)=TRUE,'[6]Pojedinačni plasman'!C105,"")</f>
        <v/>
      </c>
      <c r="D109" s="53" t="str">
        <f>IF(ISNUMBER('[6]Pojedinačni plasman'!E105)=TRUE,'[6]Pojedinačni plasman'!E105,"")</f>
        <v/>
      </c>
      <c r="E109" s="54" t="str">
        <f>IF(ISTEXT('[6]Pojedinačni plasman'!F105)=TRUE,'[6]Pojedinačni plasman'!F105,"")</f>
        <v/>
      </c>
      <c r="F109" s="55" t="str">
        <f>IF(ISNUMBER('[6]Pojedinačni plasman'!D105)=TRUE,'[6]Pojedinačni plasman'!D105,"")</f>
        <v/>
      </c>
      <c r="G109" s="323" t="str">
        <f>IF(ISNUMBER('[6]Pojedinačni plasman'!G105)=TRUE,'[6]Pojedinačni plasman'!G105,"")</f>
        <v/>
      </c>
      <c r="H109" s="56" t="str">
        <f>IF(ISNUMBER('[6]Pojedinačni plasman'!H105)=TRUE,'[6]Pojedinačni plasman'!H105,"")</f>
        <v/>
      </c>
      <c r="I109" s="20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IF(ISTEXT('[6]Pojedinačni plasman'!B106)=TRUE,'[6]Pojedinačni plasman'!B106,"")</f>
        <v/>
      </c>
      <c r="C110" s="52" t="str">
        <f>IF(ISTEXT('[6]Pojedinačni plasman'!C106)=TRUE,'[6]Pojedinačni plasman'!C106,"")</f>
        <v/>
      </c>
      <c r="D110" s="53" t="str">
        <f>IF(ISNUMBER('[6]Pojedinačni plasman'!E106)=TRUE,'[6]Pojedinačni plasman'!E106,"")</f>
        <v/>
      </c>
      <c r="E110" s="54" t="str">
        <f>IF(ISTEXT('[6]Pojedinačni plasman'!F106)=TRUE,'[6]Pojedinačni plasman'!F106,"")</f>
        <v/>
      </c>
      <c r="F110" s="55" t="str">
        <f>IF(ISNUMBER('[6]Pojedinačni plasman'!D106)=TRUE,'[6]Pojedinačni plasman'!D106,"")</f>
        <v/>
      </c>
      <c r="G110" s="323" t="str">
        <f>IF(ISNUMBER('[6]Pojedinačni plasman'!G106)=TRUE,'[6]Pojedinačni plasman'!G106,"")</f>
        <v/>
      </c>
      <c r="H110" s="56" t="str">
        <f>IF(ISNUMBER('[6]Pojedinačni plasman'!H106)=TRUE,'[6]Pojedinačni plasman'!H106,"")</f>
        <v/>
      </c>
      <c r="I110" s="20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IF(ISTEXT('[6]Pojedinačni plasman'!B107)=TRUE,'[6]Pojedinačni plasman'!B107,"")</f>
        <v/>
      </c>
      <c r="C111" s="52" t="str">
        <f>IF(ISTEXT('[6]Pojedinačni plasman'!C107)=TRUE,'[6]Pojedinačni plasman'!C107,"")</f>
        <v/>
      </c>
      <c r="D111" s="53" t="str">
        <f>IF(ISNUMBER('[6]Pojedinačni plasman'!E107)=TRUE,'[6]Pojedinačni plasman'!E107,"")</f>
        <v/>
      </c>
      <c r="E111" s="54" t="str">
        <f>IF(ISTEXT('[6]Pojedinačni plasman'!F107)=TRUE,'[6]Pojedinačni plasman'!F107,"")</f>
        <v/>
      </c>
      <c r="F111" s="55" t="str">
        <f>IF(ISNUMBER('[6]Pojedinačni plasman'!D107)=TRUE,'[6]Pojedinačni plasman'!D107,"")</f>
        <v/>
      </c>
      <c r="G111" s="323" t="str">
        <f>IF(ISNUMBER('[6]Pojedinačni plasman'!G107)=TRUE,'[6]Pojedinačni plasman'!G107,"")</f>
        <v/>
      </c>
      <c r="H111" s="56" t="str">
        <f>IF(ISNUMBER('[6]Pojedinačni plasman'!H107)=TRUE,'[6]Pojedinačni plasman'!H107,"")</f>
        <v/>
      </c>
      <c r="I111" s="20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IF(ISTEXT('[6]Pojedinačni plasman'!B108)=TRUE,'[6]Pojedinačni plasman'!B108,"")</f>
        <v/>
      </c>
      <c r="C112" s="52" t="str">
        <f>IF(ISTEXT('[6]Pojedinačni plasman'!C108)=TRUE,'[6]Pojedinačni plasman'!C108,"")</f>
        <v/>
      </c>
      <c r="D112" s="53" t="str">
        <f>IF(ISNUMBER('[6]Pojedinačni plasman'!E108)=TRUE,'[6]Pojedinačni plasman'!E108,"")</f>
        <v/>
      </c>
      <c r="E112" s="54" t="str">
        <f>IF(ISTEXT('[6]Pojedinačni plasman'!F108)=TRUE,'[6]Pojedinačni plasman'!F108,"")</f>
        <v/>
      </c>
      <c r="F112" s="55" t="str">
        <f>IF(ISNUMBER('[6]Pojedinačni plasman'!D108)=TRUE,'[6]Pojedinačni plasman'!D108,"")</f>
        <v/>
      </c>
      <c r="G112" s="323" t="str">
        <f>IF(ISNUMBER('[6]Pojedinačni plasman'!G108)=TRUE,'[6]Pojedinačni plasman'!G108,"")</f>
        <v/>
      </c>
      <c r="H112" s="56" t="str">
        <f>IF(ISNUMBER('[6]Pojedinačni plasman'!H108)=TRUE,'[6]Pojedinačni plasman'!H108,"")</f>
        <v/>
      </c>
      <c r="I112" s="20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IF(ISTEXT('[6]Pojedinačni plasman'!B109)=TRUE,'[6]Pojedinačni plasman'!B109,"")</f>
        <v/>
      </c>
      <c r="C113" s="52" t="str">
        <f>IF(ISTEXT('[6]Pojedinačni plasman'!C109)=TRUE,'[6]Pojedinačni plasman'!C109,"")</f>
        <v/>
      </c>
      <c r="D113" s="53" t="str">
        <f>IF(ISNUMBER('[6]Pojedinačni plasman'!E109)=TRUE,'[6]Pojedinačni plasman'!E109,"")</f>
        <v/>
      </c>
      <c r="E113" s="54" t="str">
        <f>IF(ISTEXT('[6]Pojedinačni plasman'!F109)=TRUE,'[6]Pojedinačni plasman'!F109,"")</f>
        <v/>
      </c>
      <c r="F113" s="55" t="str">
        <f>IF(ISNUMBER('[6]Pojedinačni plasman'!D109)=TRUE,'[6]Pojedinačni plasman'!D109,"")</f>
        <v/>
      </c>
      <c r="G113" s="323" t="str">
        <f>IF(ISNUMBER('[6]Pojedinačni plasman'!G109)=TRUE,'[6]Pojedinačni plasman'!G109,"")</f>
        <v/>
      </c>
      <c r="H113" s="56" t="str">
        <f>IF(ISNUMBER('[6]Pojedinačni plasman'!H109)=TRUE,'[6]Pojedinačni plasman'!H109,"")</f>
        <v/>
      </c>
      <c r="I113" s="20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IF(ISTEXT('[6]Pojedinačni plasman'!B110)=TRUE,'[6]Pojedinačni plasman'!B110,"")</f>
        <v/>
      </c>
      <c r="C114" s="52" t="str">
        <f>IF(ISTEXT('[6]Pojedinačni plasman'!C110)=TRUE,'[6]Pojedinačni plasman'!C110,"")</f>
        <v/>
      </c>
      <c r="D114" s="53" t="str">
        <f>IF(ISNUMBER('[6]Pojedinačni plasman'!E110)=TRUE,'[6]Pojedinačni plasman'!E110,"")</f>
        <v/>
      </c>
      <c r="E114" s="54" t="str">
        <f>IF(ISTEXT('[6]Pojedinačni plasman'!F110)=TRUE,'[6]Pojedinačni plasman'!F110,"")</f>
        <v/>
      </c>
      <c r="F114" s="55" t="str">
        <f>IF(ISNUMBER('[6]Pojedinačni plasman'!D110)=TRUE,'[6]Pojedinačni plasman'!D110,"")</f>
        <v/>
      </c>
      <c r="G114" s="323" t="str">
        <f>IF(ISNUMBER('[6]Pojedinačni plasman'!G110)=TRUE,'[6]Pojedinačni plasman'!G110,"")</f>
        <v/>
      </c>
      <c r="H114" s="56" t="str">
        <f>IF(ISNUMBER('[6]Pojedinačni plasman'!H110)=TRUE,'[6]Pojedinačni plasman'!H110,"")</f>
        <v/>
      </c>
      <c r="I114" s="20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IF(ISTEXT('[6]Pojedinačni plasman'!B111)=TRUE,'[6]Pojedinačni plasman'!B111,"")</f>
        <v/>
      </c>
      <c r="C115" s="52" t="str">
        <f>IF(ISTEXT('[6]Pojedinačni plasman'!C111)=TRUE,'[6]Pojedinačni plasman'!C111,"")</f>
        <v/>
      </c>
      <c r="D115" s="53" t="str">
        <f>IF(ISNUMBER('[6]Pojedinačni plasman'!E111)=TRUE,'[6]Pojedinačni plasman'!E111,"")</f>
        <v/>
      </c>
      <c r="E115" s="54" t="str">
        <f>IF(ISTEXT('[6]Pojedinačni plasman'!F111)=TRUE,'[6]Pojedinačni plasman'!F111,"")</f>
        <v/>
      </c>
      <c r="F115" s="55" t="str">
        <f>IF(ISNUMBER('[6]Pojedinačni plasman'!D111)=TRUE,'[6]Pojedinačni plasman'!D111,"")</f>
        <v/>
      </c>
      <c r="G115" s="323" t="str">
        <f>IF(ISNUMBER('[6]Pojedinačni plasman'!G111)=TRUE,'[6]Pojedinačni plasman'!G111,"")</f>
        <v/>
      </c>
      <c r="H115" s="56" t="str">
        <f>IF(ISNUMBER('[6]Pojedinačni plasman'!H111)=TRUE,'[6]Pojedinačni plasman'!H111,"")</f>
        <v/>
      </c>
      <c r="I115" s="20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IF(ISTEXT('[6]Pojedinačni plasman'!B112)=TRUE,'[6]Pojedinačni plasman'!B112,"")</f>
        <v/>
      </c>
      <c r="C116" s="52" t="str">
        <f>IF(ISTEXT('[6]Pojedinačni plasman'!C112)=TRUE,'[6]Pojedinačni plasman'!C112,"")</f>
        <v/>
      </c>
      <c r="D116" s="53" t="str">
        <f>IF(ISNUMBER('[6]Pojedinačni plasman'!E112)=TRUE,'[6]Pojedinačni plasman'!E112,"")</f>
        <v/>
      </c>
      <c r="E116" s="54" t="str">
        <f>IF(ISTEXT('[6]Pojedinačni plasman'!F112)=TRUE,'[6]Pojedinačni plasman'!F112,"")</f>
        <v/>
      </c>
      <c r="F116" s="55" t="str">
        <f>IF(ISNUMBER('[6]Pojedinačni plasman'!D112)=TRUE,'[6]Pojedinačni plasman'!D112,"")</f>
        <v/>
      </c>
      <c r="G116" s="323" t="str">
        <f>IF(ISNUMBER('[6]Pojedinačni plasman'!G112)=TRUE,'[6]Pojedinačni plasman'!G112,"")</f>
        <v/>
      </c>
      <c r="H116" s="56" t="str">
        <f>IF(ISNUMBER('[6]Pojedinačni plasman'!H112)=TRUE,'[6]Pojedinačni plasman'!H112,"")</f>
        <v/>
      </c>
      <c r="I116" s="20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IF(ISTEXT('[6]Pojedinačni plasman'!B113)=TRUE,'[6]Pojedinačni plasman'!B113,"")</f>
        <v/>
      </c>
      <c r="C117" s="52" t="str">
        <f>IF(ISTEXT('[6]Pojedinačni plasman'!C113)=TRUE,'[6]Pojedinačni plasman'!C113,"")</f>
        <v/>
      </c>
      <c r="D117" s="53" t="str">
        <f>IF(ISNUMBER('[6]Pojedinačni plasman'!E113)=TRUE,'[6]Pojedinačni plasman'!E113,"")</f>
        <v/>
      </c>
      <c r="E117" s="54" t="str">
        <f>IF(ISTEXT('[6]Pojedinačni plasman'!F113)=TRUE,'[6]Pojedinačni plasman'!F113,"")</f>
        <v/>
      </c>
      <c r="F117" s="55" t="str">
        <f>IF(ISNUMBER('[6]Pojedinačni plasman'!D113)=TRUE,'[6]Pojedinačni plasman'!D113,"")</f>
        <v/>
      </c>
      <c r="G117" s="323" t="str">
        <f>IF(ISNUMBER('[6]Pojedinačni plasman'!G113)=TRUE,'[6]Pojedinačni plasman'!G113,"")</f>
        <v/>
      </c>
      <c r="H117" s="56" t="str">
        <f>IF(ISNUMBER('[6]Pojedinačni plasman'!H113)=TRUE,'[6]Pojedinačni plasman'!H113,"")</f>
        <v/>
      </c>
      <c r="I117" s="20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IF(ISTEXT('[6]Pojedinačni plasman'!B114)=TRUE,'[6]Pojedinačni plasman'!B114,"")</f>
        <v/>
      </c>
      <c r="C118" s="52" t="str">
        <f>IF(ISTEXT('[6]Pojedinačni plasman'!C114)=TRUE,'[6]Pojedinačni plasman'!C114,"")</f>
        <v/>
      </c>
      <c r="D118" s="53" t="str">
        <f>IF(ISNUMBER('[6]Pojedinačni plasman'!E114)=TRUE,'[6]Pojedinačni plasman'!E114,"")</f>
        <v/>
      </c>
      <c r="E118" s="54" t="str">
        <f>IF(ISTEXT('[6]Pojedinačni plasman'!F114)=TRUE,'[6]Pojedinačni plasman'!F114,"")</f>
        <v/>
      </c>
      <c r="F118" s="55" t="str">
        <f>IF(ISNUMBER('[6]Pojedinačni plasman'!D114)=TRUE,'[6]Pojedinačni plasman'!D114,"")</f>
        <v/>
      </c>
      <c r="G118" s="323" t="str">
        <f>IF(ISNUMBER('[6]Pojedinačni plasman'!G114)=TRUE,'[6]Pojedinačni plasman'!G114,"")</f>
        <v/>
      </c>
      <c r="H118" s="56" t="str">
        <f>IF(ISNUMBER('[6]Pojedinačni plasman'!H114)=TRUE,'[6]Pojedinačni plasman'!H114,"")</f>
        <v/>
      </c>
      <c r="I118" s="20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IF(ISTEXT('[6]Pojedinačni plasman'!B115)=TRUE,'[6]Pojedinačni plasman'!B115,"")</f>
        <v/>
      </c>
      <c r="C119" s="52" t="str">
        <f>IF(ISTEXT('[6]Pojedinačni plasman'!C115)=TRUE,'[6]Pojedinačni plasman'!C115,"")</f>
        <v/>
      </c>
      <c r="D119" s="53" t="str">
        <f>IF(ISNUMBER('[6]Pojedinačni plasman'!E115)=TRUE,'[6]Pojedinačni plasman'!E115,"")</f>
        <v/>
      </c>
      <c r="E119" s="54" t="str">
        <f>IF(ISTEXT('[6]Pojedinačni plasman'!F115)=TRUE,'[6]Pojedinačni plasman'!F115,"")</f>
        <v/>
      </c>
      <c r="F119" s="55" t="str">
        <f>IF(ISNUMBER('[6]Pojedinačni plasman'!D115)=TRUE,'[6]Pojedinačni plasman'!D115,"")</f>
        <v/>
      </c>
      <c r="G119" s="323" t="str">
        <f>IF(ISNUMBER('[6]Pojedinačni plasman'!G115)=TRUE,'[6]Pojedinačni plasman'!G115,"")</f>
        <v/>
      </c>
      <c r="H119" s="56" t="str">
        <f>IF(ISNUMBER('[6]Pojedinačni plasman'!H115)=TRUE,'[6]Pojedinačni plasman'!H115,"")</f>
        <v/>
      </c>
      <c r="I119" s="20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IF(ISTEXT('[6]Pojedinačni plasman'!B116)=TRUE,'[6]Pojedinačni plasman'!B116,"")</f>
        <v/>
      </c>
      <c r="C120" s="52" t="str">
        <f>IF(ISTEXT('[6]Pojedinačni plasman'!C116)=TRUE,'[6]Pojedinačni plasman'!C116,"")</f>
        <v/>
      </c>
      <c r="D120" s="53" t="str">
        <f>IF(ISNUMBER('[6]Pojedinačni plasman'!E116)=TRUE,'[6]Pojedinačni plasman'!E116,"")</f>
        <v/>
      </c>
      <c r="E120" s="54" t="str">
        <f>IF(ISTEXT('[6]Pojedinačni plasman'!F116)=TRUE,'[6]Pojedinačni plasman'!F116,"")</f>
        <v/>
      </c>
      <c r="F120" s="55" t="str">
        <f>IF(ISNUMBER('[6]Pojedinačni plasman'!D116)=TRUE,'[6]Pojedinačni plasman'!D116,"")</f>
        <v/>
      </c>
      <c r="G120" s="323" t="str">
        <f>IF(ISNUMBER('[6]Pojedinačni plasman'!G116)=TRUE,'[6]Pojedinačni plasman'!G116,"")</f>
        <v/>
      </c>
      <c r="H120" s="56" t="str">
        <f>IF(ISNUMBER('[6]Pojedinačni plasman'!H116)=TRUE,'[6]Pojedinačni plasman'!H116,"")</f>
        <v/>
      </c>
      <c r="I120" s="20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IF(ISTEXT('[6]Pojedinačni plasman'!B117)=TRUE,'[6]Pojedinačni plasman'!B117,"")</f>
        <v/>
      </c>
      <c r="C121" s="52" t="str">
        <f>IF(ISTEXT('[6]Pojedinačni plasman'!C117)=TRUE,'[6]Pojedinačni plasman'!C117,"")</f>
        <v/>
      </c>
      <c r="D121" s="53" t="str">
        <f>IF(ISNUMBER('[6]Pojedinačni plasman'!E117)=TRUE,'[6]Pojedinačni plasman'!E117,"")</f>
        <v/>
      </c>
      <c r="E121" s="54" t="str">
        <f>IF(ISTEXT('[6]Pojedinačni plasman'!F117)=TRUE,'[6]Pojedinačni plasman'!F117,"")</f>
        <v/>
      </c>
      <c r="F121" s="55" t="str">
        <f>IF(ISNUMBER('[6]Pojedinačni plasman'!D117)=TRUE,'[6]Pojedinačni plasman'!D117,"")</f>
        <v/>
      </c>
      <c r="G121" s="323" t="str">
        <f>IF(ISNUMBER('[6]Pojedinačni plasman'!G117)=TRUE,'[6]Pojedinačni plasman'!G117,"")</f>
        <v/>
      </c>
      <c r="H121" s="56" t="str">
        <f>IF(ISNUMBER('[6]Pojedinačni plasman'!H117)=TRUE,'[6]Pojedinačni plasman'!H117,"")</f>
        <v/>
      </c>
      <c r="I121" s="20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IF(ISTEXT('[6]Pojedinačni plasman'!B118)=TRUE,'[6]Pojedinačni plasman'!B118,"")</f>
        <v/>
      </c>
      <c r="C122" s="52" t="str">
        <f>IF(ISTEXT('[6]Pojedinačni plasman'!C118)=TRUE,'[6]Pojedinačni plasman'!C118,"")</f>
        <v/>
      </c>
      <c r="D122" s="53" t="str">
        <f>IF(ISNUMBER('[6]Pojedinačni plasman'!E118)=TRUE,'[6]Pojedinačni plasman'!E118,"")</f>
        <v/>
      </c>
      <c r="E122" s="54" t="str">
        <f>IF(ISTEXT('[6]Pojedinačni plasman'!F118)=TRUE,'[6]Pojedinačni plasman'!F118,"")</f>
        <v/>
      </c>
      <c r="F122" s="55" t="str">
        <f>IF(ISNUMBER('[6]Pojedinačni plasman'!D118)=TRUE,'[6]Pojedinačni plasman'!D118,"")</f>
        <v/>
      </c>
      <c r="G122" s="323" t="str">
        <f>IF(ISNUMBER('[6]Pojedinačni plasman'!G118)=TRUE,'[6]Pojedinačni plasman'!G118,"")</f>
        <v/>
      </c>
      <c r="H122" s="56" t="str">
        <f>IF(ISNUMBER('[6]Pojedinačni plasman'!H118)=TRUE,'[6]Pojedinačni plasman'!H118,"")</f>
        <v/>
      </c>
      <c r="I122" s="20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IF(ISTEXT('[6]Pojedinačni plasman'!B119)=TRUE,'[6]Pojedinačni plasman'!B119,"")</f>
        <v/>
      </c>
      <c r="C123" s="52" t="str">
        <f>IF(ISTEXT('[6]Pojedinačni plasman'!C119)=TRUE,'[6]Pojedinačni plasman'!C119,"")</f>
        <v/>
      </c>
      <c r="D123" s="53" t="str">
        <f>IF(ISNUMBER('[6]Pojedinačni plasman'!E119)=TRUE,'[6]Pojedinačni plasman'!E119,"")</f>
        <v/>
      </c>
      <c r="E123" s="54" t="str">
        <f>IF(ISTEXT('[6]Pojedinačni plasman'!F119)=TRUE,'[6]Pojedinačni plasman'!F119,"")</f>
        <v/>
      </c>
      <c r="F123" s="55" t="str">
        <f>IF(ISNUMBER('[6]Pojedinačni plasman'!D119)=TRUE,'[6]Pojedinačni plasman'!D119,"")</f>
        <v/>
      </c>
      <c r="G123" s="323" t="str">
        <f>IF(ISNUMBER('[6]Pojedinačni plasman'!G119)=TRUE,'[6]Pojedinačni plasman'!G119,"")</f>
        <v/>
      </c>
      <c r="H123" s="56" t="str">
        <f>IF(ISNUMBER('[6]Pojedinačni plasman'!H119)=TRUE,'[6]Pojedinačni plasman'!H119,"")</f>
        <v/>
      </c>
      <c r="I123" s="20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IF(ISTEXT('[6]Pojedinačni plasman'!B120)=TRUE,'[6]Pojedinačni plasman'!B120,"")</f>
        <v/>
      </c>
      <c r="C124" s="52" t="str">
        <f>IF(ISTEXT('[6]Pojedinačni plasman'!C120)=TRUE,'[6]Pojedinačni plasman'!C120,"")</f>
        <v/>
      </c>
      <c r="D124" s="53" t="str">
        <f>IF(ISNUMBER('[6]Pojedinačni plasman'!E120)=TRUE,'[6]Pojedinačni plasman'!E120,"")</f>
        <v/>
      </c>
      <c r="E124" s="54" t="str">
        <f>IF(ISTEXT('[6]Pojedinačni plasman'!F120)=TRUE,'[6]Pojedinačni plasman'!F120,"")</f>
        <v/>
      </c>
      <c r="F124" s="55" t="str">
        <f>IF(ISNUMBER('[6]Pojedinačni plasman'!D120)=TRUE,'[6]Pojedinačni plasman'!D120,"")</f>
        <v/>
      </c>
      <c r="G124" s="323" t="str">
        <f>IF(ISNUMBER('[6]Pojedinačni plasman'!G120)=TRUE,'[6]Pojedinačni plasman'!G120,"")</f>
        <v/>
      </c>
      <c r="H124" s="56" t="str">
        <f>IF(ISNUMBER('[6]Pojedinačni plasman'!H120)=TRUE,'[6]Pojedinačni plasman'!H120,"")</f>
        <v/>
      </c>
      <c r="I124" s="20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IF(ISTEXT('[6]Pojedinačni plasman'!B121)=TRUE,'[6]Pojedinačni plasman'!B121,"")</f>
        <v/>
      </c>
      <c r="C125" s="52" t="str">
        <f>IF(ISTEXT('[6]Pojedinačni plasman'!C121)=TRUE,'[6]Pojedinačni plasman'!C121,"")</f>
        <v/>
      </c>
      <c r="D125" s="53" t="str">
        <f>IF(ISNUMBER('[6]Pojedinačni plasman'!E121)=TRUE,'[6]Pojedinačni plasman'!E121,"")</f>
        <v/>
      </c>
      <c r="E125" s="54" t="str">
        <f>IF(ISTEXT('[6]Pojedinačni plasman'!F121)=TRUE,'[6]Pojedinačni plasman'!F121,"")</f>
        <v/>
      </c>
      <c r="F125" s="55" t="str">
        <f>IF(ISNUMBER('[6]Pojedinačni plasman'!D121)=TRUE,'[6]Pojedinačni plasman'!D121,"")</f>
        <v/>
      </c>
      <c r="G125" s="323" t="str">
        <f>IF(ISNUMBER('[6]Pojedinačni plasman'!G121)=TRUE,'[6]Pojedinačni plasman'!G121,"")</f>
        <v/>
      </c>
      <c r="H125" s="56" t="str">
        <f>IF(ISNUMBER('[6]Pojedinačni plasman'!H121)=TRUE,'[6]Pojedinačni plasman'!H121,"")</f>
        <v/>
      </c>
      <c r="I125" s="20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IF(ISTEXT('[6]Pojedinačni plasman'!B122)=TRUE,'[6]Pojedinačni plasman'!B122,"")</f>
        <v/>
      </c>
      <c r="C126" s="52" t="str">
        <f>IF(ISTEXT('[6]Pojedinačni plasman'!C122)=TRUE,'[6]Pojedinačni plasman'!C122,"")</f>
        <v/>
      </c>
      <c r="D126" s="53" t="str">
        <f>IF(ISNUMBER('[6]Pojedinačni plasman'!E122)=TRUE,'[6]Pojedinačni plasman'!E122,"")</f>
        <v/>
      </c>
      <c r="E126" s="54" t="str">
        <f>IF(ISTEXT('[6]Pojedinačni plasman'!F122)=TRUE,'[6]Pojedinačni plasman'!F122,"")</f>
        <v/>
      </c>
      <c r="F126" s="55" t="str">
        <f>IF(ISNUMBER('[6]Pojedinačni plasman'!D122)=TRUE,'[6]Pojedinačni plasman'!D122,"")</f>
        <v/>
      </c>
      <c r="G126" s="323" t="str">
        <f>IF(ISNUMBER('[6]Pojedinačni plasman'!G122)=TRUE,'[6]Pojedinačni plasman'!G122,"")</f>
        <v/>
      </c>
      <c r="H126" s="56" t="str">
        <f>IF(ISNUMBER('[6]Pojedinačni plasman'!H122)=TRUE,'[6]Pojedinačni plasman'!H122,"")</f>
        <v/>
      </c>
      <c r="I126" s="20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IF(ISTEXT('[6]Pojedinačni plasman'!B123)=TRUE,'[6]Pojedinačni plasman'!B123,"")</f>
        <v/>
      </c>
      <c r="C127" s="52" t="str">
        <f>IF(ISTEXT('[6]Pojedinačni plasman'!C123)=TRUE,'[6]Pojedinačni plasman'!C123,"")</f>
        <v/>
      </c>
      <c r="D127" s="53" t="str">
        <f>IF(ISNUMBER('[6]Pojedinačni plasman'!E123)=TRUE,'[6]Pojedinačni plasman'!E123,"")</f>
        <v/>
      </c>
      <c r="E127" s="54" t="str">
        <f>IF(ISTEXT('[6]Pojedinačni plasman'!F123)=TRUE,'[6]Pojedinačni plasman'!F123,"")</f>
        <v/>
      </c>
      <c r="F127" s="55" t="str">
        <f>IF(ISNUMBER('[6]Pojedinačni plasman'!D123)=TRUE,'[6]Pojedinačni plasman'!D123,"")</f>
        <v/>
      </c>
      <c r="G127" s="323" t="str">
        <f>IF(ISNUMBER('[6]Pojedinačni plasman'!G123)=TRUE,'[6]Pojedinačni plasman'!G123,"")</f>
        <v/>
      </c>
      <c r="H127" s="56" t="str">
        <f>IF(ISNUMBER('[6]Pojedinačni plasman'!H123)=TRUE,'[6]Pojedinačni plasman'!H123,"")</f>
        <v/>
      </c>
      <c r="I127" s="20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IF(ISTEXT('[6]Pojedinačni plasman'!B124)=TRUE,'[6]Pojedinačni plasman'!B124,"")</f>
        <v/>
      </c>
      <c r="C128" s="52" t="str">
        <f>IF(ISTEXT('[6]Pojedinačni plasman'!C124)=TRUE,'[6]Pojedinačni plasman'!C124,"")</f>
        <v/>
      </c>
      <c r="D128" s="53" t="str">
        <f>IF(ISNUMBER('[6]Pojedinačni plasman'!E124)=TRUE,'[6]Pojedinačni plasman'!E124,"")</f>
        <v/>
      </c>
      <c r="E128" s="54" t="str">
        <f>IF(ISTEXT('[6]Pojedinačni plasman'!F124)=TRUE,'[6]Pojedinačni plasman'!F124,"")</f>
        <v/>
      </c>
      <c r="F128" s="55" t="str">
        <f>IF(ISNUMBER('[6]Pojedinačni plasman'!D124)=TRUE,'[6]Pojedinačni plasman'!D124,"")</f>
        <v/>
      </c>
      <c r="G128" s="323" t="str">
        <f>IF(ISNUMBER('[6]Pojedinačni plasman'!G124)=TRUE,'[6]Pojedinačni plasman'!G124,"")</f>
        <v/>
      </c>
      <c r="H128" s="56" t="str">
        <f>IF(ISNUMBER('[6]Pojedinačni plasman'!H124)=TRUE,'[6]Pojedinačni plasman'!H124,"")</f>
        <v/>
      </c>
      <c r="I128" s="20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IF(ISTEXT('[6]Pojedinačni plasman'!B125)=TRUE,'[6]Pojedinačni plasman'!B125,"")</f>
        <v/>
      </c>
      <c r="C129" s="52" t="str">
        <f>IF(ISTEXT('[6]Pojedinačni plasman'!C125)=TRUE,'[6]Pojedinačni plasman'!C125,"")</f>
        <v/>
      </c>
      <c r="D129" s="53" t="str">
        <f>IF(ISNUMBER('[6]Pojedinačni plasman'!E125)=TRUE,'[6]Pojedinačni plasman'!E125,"")</f>
        <v/>
      </c>
      <c r="E129" s="54" t="str">
        <f>IF(ISTEXT('[6]Pojedinačni plasman'!F125)=TRUE,'[6]Pojedinačni plasman'!F125,"")</f>
        <v/>
      </c>
      <c r="F129" s="55" t="str">
        <f>IF(ISNUMBER('[6]Pojedinačni plasman'!D125)=TRUE,'[6]Pojedinačni plasman'!D125,"")</f>
        <v/>
      </c>
      <c r="G129" s="323" t="str">
        <f>IF(ISNUMBER('[6]Pojedinačni plasman'!G125)=TRUE,'[6]Pojedinačni plasman'!G125,"")</f>
        <v/>
      </c>
      <c r="H129" s="56" t="str">
        <f>IF(ISNUMBER('[6]Pojedinačni plasman'!H125)=TRUE,'[6]Pojedinačni plasman'!H125,"")</f>
        <v/>
      </c>
      <c r="I129" s="20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IF(ISTEXT('[6]Pojedinačni plasman'!B126)=TRUE,'[6]Pojedinačni plasman'!B126,"")</f>
        <v/>
      </c>
      <c r="C130" s="52" t="str">
        <f>IF(ISTEXT('[6]Pojedinačni plasman'!C126)=TRUE,'[6]Pojedinačni plasman'!C126,"")</f>
        <v/>
      </c>
      <c r="D130" s="53" t="str">
        <f>IF(ISNUMBER('[6]Pojedinačni plasman'!E126)=TRUE,'[6]Pojedinačni plasman'!E126,"")</f>
        <v/>
      </c>
      <c r="E130" s="54" t="str">
        <f>IF(ISTEXT('[6]Pojedinačni plasman'!F126)=TRUE,'[6]Pojedinačni plasman'!F126,"")</f>
        <v/>
      </c>
      <c r="F130" s="55" t="str">
        <f>IF(ISNUMBER('[6]Pojedinačni plasman'!D126)=TRUE,'[6]Pojedinačni plasman'!D126,"")</f>
        <v/>
      </c>
      <c r="G130" s="323" t="str">
        <f>IF(ISNUMBER('[6]Pojedinačni plasman'!G126)=TRUE,'[6]Pojedinačni plasman'!G126,"")</f>
        <v/>
      </c>
      <c r="H130" s="56" t="str">
        <f>IF(ISNUMBER('[6]Pojedinačni plasman'!H126)=TRUE,'[6]Pojedinačni plasman'!H126,"")</f>
        <v/>
      </c>
      <c r="I130" s="20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IF(ISTEXT('[6]Pojedinačni plasman'!B127)=TRUE,'[6]Pojedinačni plasman'!B127,"")</f>
        <v/>
      </c>
      <c r="C131" s="52" t="str">
        <f>IF(ISTEXT('[6]Pojedinačni plasman'!C127)=TRUE,'[6]Pojedinačni plasman'!C127,"")</f>
        <v/>
      </c>
      <c r="D131" s="53" t="str">
        <f>IF(ISNUMBER('[6]Pojedinačni plasman'!E127)=TRUE,'[6]Pojedinačni plasman'!E127,"")</f>
        <v/>
      </c>
      <c r="E131" s="54" t="str">
        <f>IF(ISTEXT('[6]Pojedinačni plasman'!F127)=TRUE,'[6]Pojedinačni plasman'!F127,"")</f>
        <v/>
      </c>
      <c r="F131" s="55" t="str">
        <f>IF(ISNUMBER('[6]Pojedinačni plasman'!D127)=TRUE,'[6]Pojedinačni plasman'!D127,"")</f>
        <v/>
      </c>
      <c r="G131" s="323" t="str">
        <f>IF(ISNUMBER('[6]Pojedinačni plasman'!G127)=TRUE,'[6]Pojedinačni plasman'!G127,"")</f>
        <v/>
      </c>
      <c r="H131" s="56" t="str">
        <f>IF(ISNUMBER('[6]Pojedinačni plasman'!H127)=TRUE,'[6]Pojedinačni plasman'!H127,"")</f>
        <v/>
      </c>
      <c r="I131" s="20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IF(ISTEXT('[6]Pojedinačni plasman'!B128)=TRUE,'[6]Pojedinačni plasman'!B128,"")</f>
        <v/>
      </c>
      <c r="C132" s="52" t="str">
        <f>IF(ISTEXT('[6]Pojedinačni plasman'!C128)=TRUE,'[6]Pojedinačni plasman'!C128,"")</f>
        <v/>
      </c>
      <c r="D132" s="53" t="str">
        <f>IF(ISNUMBER('[6]Pojedinačni plasman'!E128)=TRUE,'[6]Pojedinačni plasman'!E128,"")</f>
        <v/>
      </c>
      <c r="E132" s="54" t="str">
        <f>IF(ISTEXT('[6]Pojedinačni plasman'!F128)=TRUE,'[6]Pojedinačni plasman'!F128,"")</f>
        <v/>
      </c>
      <c r="F132" s="55" t="str">
        <f>IF(ISNUMBER('[6]Pojedinačni plasman'!D128)=TRUE,'[6]Pojedinačni plasman'!D128,"")</f>
        <v/>
      </c>
      <c r="G132" s="323" t="str">
        <f>IF(ISNUMBER('[6]Pojedinačni plasman'!G128)=TRUE,'[6]Pojedinačni plasman'!G128,"")</f>
        <v/>
      </c>
      <c r="H132" s="56" t="str">
        <f>IF(ISNUMBER('[6]Pojedinačni plasman'!H128)=TRUE,'[6]Pojedinačni plasman'!H128,"")</f>
        <v/>
      </c>
      <c r="I132" s="20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IF(ISTEXT('[6]Pojedinačni plasman'!B129)=TRUE,'[6]Pojedinačni plasman'!B129,"")</f>
        <v/>
      </c>
      <c r="C133" s="52" t="str">
        <f>IF(ISTEXT('[6]Pojedinačni plasman'!C129)=TRUE,'[6]Pojedinačni plasman'!C129,"")</f>
        <v/>
      </c>
      <c r="D133" s="53" t="str">
        <f>IF(ISNUMBER('[6]Pojedinačni plasman'!E129)=TRUE,'[6]Pojedinačni plasman'!E129,"")</f>
        <v/>
      </c>
      <c r="E133" s="54" t="str">
        <f>IF(ISTEXT('[6]Pojedinačni plasman'!F129)=TRUE,'[6]Pojedinačni plasman'!F129,"")</f>
        <v/>
      </c>
      <c r="F133" s="55" t="str">
        <f>IF(ISNUMBER('[6]Pojedinačni plasman'!D129)=TRUE,'[6]Pojedinačni plasman'!D129,"")</f>
        <v/>
      </c>
      <c r="G133" s="323" t="str">
        <f>IF(ISNUMBER('[6]Pojedinačni plasman'!G129)=TRUE,'[6]Pojedinačni plasman'!G129,"")</f>
        <v/>
      </c>
      <c r="H133" s="56" t="str">
        <f>IF(ISNUMBER('[6]Pojedinačni plasman'!H129)=TRUE,'[6]Pojedinačni plasman'!H129,"")</f>
        <v/>
      </c>
      <c r="I133" s="20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IF(ISTEXT('[6]Pojedinačni plasman'!B130)=TRUE,'[6]Pojedinačni plasman'!B130,"")</f>
        <v/>
      </c>
      <c r="C134" s="52" t="str">
        <f>IF(ISTEXT('[6]Pojedinačni plasman'!C130)=TRUE,'[6]Pojedinačni plasman'!C130,"")</f>
        <v/>
      </c>
      <c r="D134" s="53" t="str">
        <f>IF(ISNUMBER('[6]Pojedinačni plasman'!E130)=TRUE,'[6]Pojedinačni plasman'!E130,"")</f>
        <v/>
      </c>
      <c r="E134" s="54" t="str">
        <f>IF(ISTEXT('[6]Pojedinačni plasman'!F130)=TRUE,'[6]Pojedinačni plasman'!F130,"")</f>
        <v/>
      </c>
      <c r="F134" s="55" t="str">
        <f>IF(ISNUMBER('[6]Pojedinačni plasman'!D130)=TRUE,'[6]Pojedinačni plasman'!D130,"")</f>
        <v/>
      </c>
      <c r="G134" s="323" t="str">
        <f>IF(ISNUMBER('[6]Pojedinačni plasman'!G130)=TRUE,'[6]Pojedinačni plasman'!G130,"")</f>
        <v/>
      </c>
      <c r="H134" s="56" t="str">
        <f>IF(ISNUMBER('[6]Pojedinačni plasman'!H130)=TRUE,'[6]Pojedinačni plasman'!H130,"")</f>
        <v/>
      </c>
      <c r="I134" s="20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IF(ISTEXT('[6]Pojedinačni plasman'!B131)=TRUE,'[6]Pojedinačni plasman'!B131,"")</f>
        <v/>
      </c>
      <c r="C135" s="52" t="str">
        <f>IF(ISTEXT('[6]Pojedinačni plasman'!C131)=TRUE,'[6]Pojedinačni plasman'!C131,"")</f>
        <v/>
      </c>
      <c r="D135" s="53" t="str">
        <f>IF(ISNUMBER('[6]Pojedinačni plasman'!E131)=TRUE,'[6]Pojedinačni plasman'!E131,"")</f>
        <v/>
      </c>
      <c r="E135" s="54" t="str">
        <f>IF(ISTEXT('[6]Pojedinačni plasman'!F131)=TRUE,'[6]Pojedinačni plasman'!F131,"")</f>
        <v/>
      </c>
      <c r="F135" s="55" t="str">
        <f>IF(ISNUMBER('[6]Pojedinačni plasman'!D131)=TRUE,'[6]Pojedinačni plasman'!D131,"")</f>
        <v/>
      </c>
      <c r="G135" s="323" t="str">
        <f>IF(ISNUMBER('[6]Pojedinačni plasman'!G131)=TRUE,'[6]Pojedinačni plasman'!G131,"")</f>
        <v/>
      </c>
      <c r="H135" s="56" t="str">
        <f>IF(ISNUMBER('[6]Pojedinačni plasman'!H131)=TRUE,'[6]Pojedinačni plasman'!H131,"")</f>
        <v/>
      </c>
      <c r="I135" s="20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IF(ISTEXT('[6]Pojedinačni plasman'!B132)=TRUE,'[6]Pojedinačni plasman'!B132,"")</f>
        <v/>
      </c>
      <c r="C136" s="52" t="str">
        <f>IF(ISTEXT('[6]Pojedinačni plasman'!C132)=TRUE,'[6]Pojedinačni plasman'!C132,"")</f>
        <v/>
      </c>
      <c r="D136" s="53" t="str">
        <f>IF(ISNUMBER('[6]Pojedinačni plasman'!E132)=TRUE,'[6]Pojedinačni plasman'!E132,"")</f>
        <v/>
      </c>
      <c r="E136" s="54" t="str">
        <f>IF(ISTEXT('[6]Pojedinačni plasman'!F132)=TRUE,'[6]Pojedinačni plasman'!F132,"")</f>
        <v/>
      </c>
      <c r="F136" s="55" t="str">
        <f>IF(ISNUMBER('[6]Pojedinačni plasman'!D132)=TRUE,'[6]Pojedinačni plasman'!D132,"")</f>
        <v/>
      </c>
      <c r="G136" s="323" t="str">
        <f>IF(ISNUMBER('[6]Pojedinačni plasman'!G132)=TRUE,'[6]Pojedinačni plasman'!G132,"")</f>
        <v/>
      </c>
      <c r="H136" s="56" t="str">
        <f>IF(ISNUMBER('[6]Pojedinačni plasman'!H132)=TRUE,'[6]Pojedinačni plasman'!H132,"")</f>
        <v/>
      </c>
      <c r="I136" s="20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IF(ISTEXT('[6]Pojedinačni plasman'!B133)=TRUE,'[6]Pojedinačni plasman'!B133,"")</f>
        <v/>
      </c>
      <c r="C137" s="52" t="str">
        <f>IF(ISTEXT('[6]Pojedinačni plasman'!C133)=TRUE,'[6]Pojedinačni plasman'!C133,"")</f>
        <v/>
      </c>
      <c r="D137" s="53" t="str">
        <f>IF(ISNUMBER('[6]Pojedinačni plasman'!E133)=TRUE,'[6]Pojedinačni plasman'!E133,"")</f>
        <v/>
      </c>
      <c r="E137" s="54" t="str">
        <f>IF(ISTEXT('[6]Pojedinačni plasman'!F133)=TRUE,'[6]Pojedinačni plasman'!F133,"")</f>
        <v/>
      </c>
      <c r="F137" s="55" t="str">
        <f>IF(ISNUMBER('[6]Pojedinačni plasman'!D133)=TRUE,'[6]Pojedinačni plasman'!D133,"")</f>
        <v/>
      </c>
      <c r="G137" s="323" t="str">
        <f>IF(ISNUMBER('[6]Pojedinačni plasman'!G133)=TRUE,'[6]Pojedinačni plasman'!G133,"")</f>
        <v/>
      </c>
      <c r="H137" s="56" t="str">
        <f>IF(ISNUMBER('[6]Pojedinačni plasman'!H133)=TRUE,'[6]Pojedinačni plasman'!H133,"")</f>
        <v/>
      </c>
      <c r="I137" s="20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IF(ISTEXT('[6]Pojedinačni plasman'!B134)=TRUE,'[6]Pojedinačni plasman'!B134,"")</f>
        <v/>
      </c>
      <c r="C138" s="52" t="str">
        <f>IF(ISTEXT('[6]Pojedinačni plasman'!C134)=TRUE,'[6]Pojedinačni plasman'!C134,"")</f>
        <v/>
      </c>
      <c r="D138" s="53" t="str">
        <f>IF(ISNUMBER('[6]Pojedinačni plasman'!E134)=TRUE,'[6]Pojedinačni plasman'!E134,"")</f>
        <v/>
      </c>
      <c r="E138" s="54" t="str">
        <f>IF(ISTEXT('[6]Pojedinačni plasman'!F134)=TRUE,'[6]Pojedinačni plasman'!F134,"")</f>
        <v/>
      </c>
      <c r="F138" s="55" t="str">
        <f>IF(ISNUMBER('[6]Pojedinačni plasman'!D134)=TRUE,'[6]Pojedinačni plasman'!D134,"")</f>
        <v/>
      </c>
      <c r="G138" s="323" t="str">
        <f>IF(ISNUMBER('[6]Pojedinačni plasman'!G134)=TRUE,'[6]Pojedinačni plasman'!G134,"")</f>
        <v/>
      </c>
      <c r="H138" s="56" t="str">
        <f>IF(ISNUMBER('[6]Pojedinačni plasman'!H134)=TRUE,'[6]Pojedinačni plasman'!H134,"")</f>
        <v/>
      </c>
      <c r="I138" s="20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IF(ISTEXT('[6]Pojedinačni plasman'!B135)=TRUE,'[6]Pojedinačni plasman'!B135,"")</f>
        <v/>
      </c>
      <c r="C139" s="52" t="str">
        <f>IF(ISTEXT('[6]Pojedinačni plasman'!C135)=TRUE,'[6]Pojedinačni plasman'!C135,"")</f>
        <v/>
      </c>
      <c r="D139" s="53" t="str">
        <f>IF(ISNUMBER('[6]Pojedinačni plasman'!E135)=TRUE,'[6]Pojedinačni plasman'!E135,"")</f>
        <v/>
      </c>
      <c r="E139" s="54" t="str">
        <f>IF(ISTEXT('[6]Pojedinačni plasman'!F135)=TRUE,'[6]Pojedinačni plasman'!F135,"")</f>
        <v/>
      </c>
      <c r="F139" s="55" t="str">
        <f>IF(ISNUMBER('[6]Pojedinačni plasman'!D135)=TRUE,'[6]Pojedinačni plasman'!D135,"")</f>
        <v/>
      </c>
      <c r="G139" s="323" t="str">
        <f>IF(ISNUMBER('[6]Pojedinačni plasman'!G135)=TRUE,'[6]Pojedinačni plasman'!G135,"")</f>
        <v/>
      </c>
      <c r="H139" s="56" t="str">
        <f>IF(ISNUMBER('[6]Pojedinačni plasman'!H135)=TRUE,'[6]Pojedinačni plasman'!H135,"")</f>
        <v/>
      </c>
      <c r="I139" s="20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IF(ISTEXT('[6]Pojedinačni plasman'!B136)=TRUE,'[6]Pojedinačni plasman'!B136,"")</f>
        <v/>
      </c>
      <c r="C140" s="52" t="str">
        <f>IF(ISTEXT('[6]Pojedinačni plasman'!C136)=TRUE,'[6]Pojedinačni plasman'!C136,"")</f>
        <v/>
      </c>
      <c r="D140" s="53" t="str">
        <f>IF(ISNUMBER('[6]Pojedinačni plasman'!E136)=TRUE,'[6]Pojedinačni plasman'!E136,"")</f>
        <v/>
      </c>
      <c r="E140" s="54" t="str">
        <f>IF(ISTEXT('[6]Pojedinačni plasman'!F136)=TRUE,'[6]Pojedinačni plasman'!F136,"")</f>
        <v/>
      </c>
      <c r="F140" s="55" t="str">
        <f>IF(ISNUMBER('[6]Pojedinačni plasman'!D136)=TRUE,'[6]Pojedinačni plasman'!D136,"")</f>
        <v/>
      </c>
      <c r="G140" s="323" t="str">
        <f>IF(ISNUMBER('[6]Pojedinačni plasman'!G136)=TRUE,'[6]Pojedinačni plasman'!G136,"")</f>
        <v/>
      </c>
      <c r="H140" s="56" t="str">
        <f>IF(ISNUMBER('[6]Pojedinačni plasman'!H136)=TRUE,'[6]Pojedinačni plasman'!H136,"")</f>
        <v/>
      </c>
      <c r="I140" s="20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IF(ISTEXT('[6]Pojedinačni plasman'!B137)=TRUE,'[6]Pojedinačni plasman'!B137,"")</f>
        <v/>
      </c>
      <c r="C141" s="52" t="str">
        <f>IF(ISTEXT('[6]Pojedinačni plasman'!C137)=TRUE,'[6]Pojedinačni plasman'!C137,"")</f>
        <v/>
      </c>
      <c r="D141" s="53" t="str">
        <f>IF(ISNUMBER('[6]Pojedinačni plasman'!E137)=TRUE,'[6]Pojedinačni plasman'!E137,"")</f>
        <v/>
      </c>
      <c r="E141" s="54" t="str">
        <f>IF(ISTEXT('[6]Pojedinačni plasman'!F137)=TRUE,'[6]Pojedinačni plasman'!F137,"")</f>
        <v/>
      </c>
      <c r="F141" s="55" t="str">
        <f>IF(ISNUMBER('[6]Pojedinačni plasman'!D137)=TRUE,'[6]Pojedinačni plasman'!D137,"")</f>
        <v/>
      </c>
      <c r="G141" s="323" t="str">
        <f>IF(ISNUMBER('[6]Pojedinačni plasman'!G137)=TRUE,'[6]Pojedinačni plasman'!G137,"")</f>
        <v/>
      </c>
      <c r="H141" s="56" t="str">
        <f>IF(ISNUMBER('[6]Pojedinačni plasman'!H137)=TRUE,'[6]Pojedinačni plasman'!H137,"")</f>
        <v/>
      </c>
      <c r="I141" s="20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IF(ISTEXT('[6]Pojedinačni plasman'!B138)=TRUE,'[6]Pojedinačni plasman'!B138,"")</f>
        <v/>
      </c>
      <c r="C142" s="52" t="str">
        <f>IF(ISTEXT('[6]Pojedinačni plasman'!C138)=TRUE,'[6]Pojedinačni plasman'!C138,"")</f>
        <v/>
      </c>
      <c r="D142" s="53" t="str">
        <f>IF(ISNUMBER('[6]Pojedinačni plasman'!E138)=TRUE,'[6]Pojedinačni plasman'!E138,"")</f>
        <v/>
      </c>
      <c r="E142" s="54" t="str">
        <f>IF(ISTEXT('[6]Pojedinačni plasman'!F138)=TRUE,'[6]Pojedinačni plasman'!F138,"")</f>
        <v/>
      </c>
      <c r="F142" s="55" t="str">
        <f>IF(ISNUMBER('[6]Pojedinačni plasman'!D138)=TRUE,'[6]Pojedinačni plasman'!D138,"")</f>
        <v/>
      </c>
      <c r="G142" s="323" t="str">
        <f>IF(ISNUMBER('[6]Pojedinačni plasman'!G138)=TRUE,'[6]Pojedinačni plasman'!G138,"")</f>
        <v/>
      </c>
      <c r="H142" s="56" t="str">
        <f>IF(ISNUMBER('[6]Pojedinačni plasman'!H138)=TRUE,'[6]Pojedinačni plasman'!H138,"")</f>
        <v/>
      </c>
      <c r="I142" s="20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IF(ISTEXT('[6]Pojedinačni plasman'!B139)=TRUE,'[6]Pojedinačni plasman'!B139,"")</f>
        <v/>
      </c>
      <c r="C143" s="52" t="str">
        <f>IF(ISTEXT('[6]Pojedinačni plasman'!C139)=TRUE,'[6]Pojedinačni plasman'!C139,"")</f>
        <v/>
      </c>
      <c r="D143" s="53" t="str">
        <f>IF(ISNUMBER('[6]Pojedinačni plasman'!E139)=TRUE,'[6]Pojedinačni plasman'!E139,"")</f>
        <v/>
      </c>
      <c r="E143" s="54" t="str">
        <f>IF(ISTEXT('[6]Pojedinačni plasman'!F139)=TRUE,'[6]Pojedinačni plasman'!F139,"")</f>
        <v/>
      </c>
      <c r="F143" s="55" t="str">
        <f>IF(ISNUMBER('[6]Pojedinačni plasman'!D139)=TRUE,'[6]Pojedinačni plasman'!D139,"")</f>
        <v/>
      </c>
      <c r="G143" s="323" t="str">
        <f>IF(ISNUMBER('[6]Pojedinačni plasman'!G139)=TRUE,'[6]Pojedinačni plasman'!G139,"")</f>
        <v/>
      </c>
      <c r="H143" s="56" t="str">
        <f>IF(ISNUMBER('[6]Pojedinačni plasman'!H139)=TRUE,'[6]Pojedinačni plasman'!H139,"")</f>
        <v/>
      </c>
      <c r="I143" s="20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IF(ISTEXT('[6]Pojedinačni plasman'!B140)=TRUE,'[6]Pojedinačni plasman'!B140,"")</f>
        <v/>
      </c>
      <c r="C144" s="52" t="str">
        <f>IF(ISTEXT('[6]Pojedinačni plasman'!C140)=TRUE,'[6]Pojedinačni plasman'!C140,"")</f>
        <v/>
      </c>
      <c r="D144" s="53" t="str">
        <f>IF(ISNUMBER('[6]Pojedinačni plasman'!E140)=TRUE,'[6]Pojedinačni plasman'!E140,"")</f>
        <v/>
      </c>
      <c r="E144" s="54" t="str">
        <f>IF(ISTEXT('[6]Pojedinačni plasman'!F140)=TRUE,'[6]Pojedinačni plasman'!F140,"")</f>
        <v/>
      </c>
      <c r="F144" s="55" t="str">
        <f>IF(ISNUMBER('[6]Pojedinačni plasman'!D140)=TRUE,'[6]Pojedinačni plasman'!D140,"")</f>
        <v/>
      </c>
      <c r="G144" s="323" t="str">
        <f>IF(ISNUMBER('[6]Pojedinačni plasman'!G140)=TRUE,'[6]Pojedinačni plasman'!G140,"")</f>
        <v/>
      </c>
      <c r="H144" s="56" t="str">
        <f>IF(ISNUMBER('[6]Pojedinačni plasman'!H140)=TRUE,'[6]Pojedinačni plasman'!H140,"")</f>
        <v/>
      </c>
      <c r="I144" s="20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IF(ISTEXT('[6]Pojedinačni plasman'!B141)=TRUE,'[6]Pojedinačni plasman'!B141,"")</f>
        <v/>
      </c>
      <c r="C145" s="52" t="str">
        <f>IF(ISTEXT('[6]Pojedinačni plasman'!C141)=TRUE,'[6]Pojedinačni plasman'!C141,"")</f>
        <v/>
      </c>
      <c r="D145" s="53" t="str">
        <f>IF(ISNUMBER('[6]Pojedinačni plasman'!E141)=TRUE,'[6]Pojedinačni plasman'!E141,"")</f>
        <v/>
      </c>
      <c r="E145" s="54" t="str">
        <f>IF(ISTEXT('[6]Pojedinačni plasman'!F141)=TRUE,'[6]Pojedinačni plasman'!F141,"")</f>
        <v/>
      </c>
      <c r="F145" s="55" t="str">
        <f>IF(ISNUMBER('[6]Pojedinačni plasman'!D141)=TRUE,'[6]Pojedinačni plasman'!D141,"")</f>
        <v/>
      </c>
      <c r="G145" s="323" t="str">
        <f>IF(ISNUMBER('[6]Pojedinačni plasman'!G141)=TRUE,'[6]Pojedinačni plasman'!G141,"")</f>
        <v/>
      </c>
      <c r="H145" s="56" t="str">
        <f>IF(ISNUMBER('[6]Pojedinačni plasman'!H141)=TRUE,'[6]Pojedinačni plasman'!H141,"")</f>
        <v/>
      </c>
      <c r="I145" s="20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IF(ISTEXT('[6]Pojedinačni plasman'!B142)=TRUE,'[6]Pojedinačni plasman'!B142,"")</f>
        <v/>
      </c>
      <c r="C146" s="52" t="str">
        <f>IF(ISTEXT('[6]Pojedinačni plasman'!C142)=TRUE,'[6]Pojedinačni plasman'!C142,"")</f>
        <v/>
      </c>
      <c r="D146" s="53" t="str">
        <f>IF(ISNUMBER('[6]Pojedinačni plasman'!E142)=TRUE,'[6]Pojedinačni plasman'!E142,"")</f>
        <v/>
      </c>
      <c r="E146" s="54" t="str">
        <f>IF(ISTEXT('[6]Pojedinačni plasman'!F142)=TRUE,'[6]Pojedinačni plasman'!F142,"")</f>
        <v/>
      </c>
      <c r="F146" s="55" t="str">
        <f>IF(ISNUMBER('[6]Pojedinačni plasman'!D142)=TRUE,'[6]Pojedinačni plasman'!D142,"")</f>
        <v/>
      </c>
      <c r="G146" s="323" t="str">
        <f>IF(ISNUMBER('[6]Pojedinačni plasman'!G142)=TRUE,'[6]Pojedinačni plasman'!G142,"")</f>
        <v/>
      </c>
      <c r="H146" s="56" t="str">
        <f>IF(ISNUMBER('[6]Pojedinačni plasman'!H142)=TRUE,'[6]Pojedinačni plasman'!H142,"")</f>
        <v/>
      </c>
      <c r="I146" s="20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IF(ISTEXT('[6]Pojedinačni plasman'!B143)=TRUE,'[6]Pojedinačni plasman'!B143,"")</f>
        <v/>
      </c>
      <c r="C147" s="52" t="str">
        <f>IF(ISTEXT('[6]Pojedinačni plasman'!C143)=TRUE,'[6]Pojedinačni plasman'!C143,"")</f>
        <v/>
      </c>
      <c r="D147" s="53" t="str">
        <f>IF(ISNUMBER('[6]Pojedinačni plasman'!E143)=TRUE,'[6]Pojedinačni plasman'!E143,"")</f>
        <v/>
      </c>
      <c r="E147" s="54" t="str">
        <f>IF(ISTEXT('[6]Pojedinačni plasman'!F143)=TRUE,'[6]Pojedinačni plasman'!F143,"")</f>
        <v/>
      </c>
      <c r="F147" s="55" t="str">
        <f>IF(ISNUMBER('[6]Pojedinačni plasman'!D143)=TRUE,'[6]Pojedinačni plasman'!D143,"")</f>
        <v/>
      </c>
      <c r="G147" s="323" t="str">
        <f>IF(ISNUMBER('[6]Pojedinačni plasman'!G143)=TRUE,'[6]Pojedinačni plasman'!G143,"")</f>
        <v/>
      </c>
      <c r="H147" s="56" t="str">
        <f>IF(ISNUMBER('[6]Pojedinačni plasman'!H143)=TRUE,'[6]Pojedinačni plasman'!H143,"")</f>
        <v/>
      </c>
      <c r="I147" s="20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IF(ISTEXT('[6]Pojedinačni plasman'!B144)=TRUE,'[6]Pojedinačni plasman'!B144,"")</f>
        <v/>
      </c>
      <c r="C148" s="52" t="str">
        <f>IF(ISTEXT('[6]Pojedinačni plasman'!C144)=TRUE,'[6]Pojedinačni plasman'!C144,"")</f>
        <v/>
      </c>
      <c r="D148" s="53" t="str">
        <f>IF(ISNUMBER('[6]Pojedinačni plasman'!E144)=TRUE,'[6]Pojedinačni plasman'!E144,"")</f>
        <v/>
      </c>
      <c r="E148" s="54" t="str">
        <f>IF(ISTEXT('[6]Pojedinačni plasman'!F144)=TRUE,'[6]Pojedinačni plasman'!F144,"")</f>
        <v/>
      </c>
      <c r="F148" s="55" t="str">
        <f>IF(ISNUMBER('[6]Pojedinačni plasman'!D144)=TRUE,'[6]Pojedinačni plasman'!D144,"")</f>
        <v/>
      </c>
      <c r="G148" s="323" t="str">
        <f>IF(ISNUMBER('[6]Pojedinačni plasman'!G144)=TRUE,'[6]Pojedinačni plasman'!G144,"")</f>
        <v/>
      </c>
      <c r="H148" s="56" t="str">
        <f>IF(ISNUMBER('[6]Pojedinačni plasman'!H144)=TRUE,'[6]Pojedinačni plasman'!H144,"")</f>
        <v/>
      </c>
      <c r="I148" s="20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IF(ISTEXT('[6]Pojedinačni plasman'!B145)=TRUE,'[6]Pojedinačni plasman'!B145,"")</f>
        <v/>
      </c>
      <c r="C149" s="52" t="str">
        <f>IF(ISTEXT('[6]Pojedinačni plasman'!C145)=TRUE,'[6]Pojedinačni plasman'!C145,"")</f>
        <v/>
      </c>
      <c r="D149" s="53" t="str">
        <f>IF(ISNUMBER('[6]Pojedinačni plasman'!E145)=TRUE,'[6]Pojedinačni plasman'!E145,"")</f>
        <v/>
      </c>
      <c r="E149" s="54" t="str">
        <f>IF(ISTEXT('[6]Pojedinačni plasman'!F145)=TRUE,'[6]Pojedinačni plasman'!F145,"")</f>
        <v/>
      </c>
      <c r="F149" s="55" t="str">
        <f>IF(ISNUMBER('[6]Pojedinačni plasman'!D145)=TRUE,'[6]Pojedinačni plasman'!D145,"")</f>
        <v/>
      </c>
      <c r="G149" s="323" t="str">
        <f>IF(ISNUMBER('[6]Pojedinačni plasman'!G145)=TRUE,'[6]Pojedinačni plasman'!G145,"")</f>
        <v/>
      </c>
      <c r="H149" s="56" t="str">
        <f>IF(ISNUMBER('[6]Pojedinačni plasman'!H145)=TRUE,'[6]Pojedinačni plasman'!H145,"")</f>
        <v/>
      </c>
      <c r="I149" s="20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IF(ISTEXT('[6]Pojedinačni plasman'!B146)=TRUE,'[6]Pojedinačni plasman'!B146,"")</f>
        <v/>
      </c>
      <c r="C150" s="52" t="str">
        <f>IF(ISTEXT('[6]Pojedinačni plasman'!C146)=TRUE,'[6]Pojedinačni plasman'!C146,"")</f>
        <v/>
      </c>
      <c r="D150" s="53" t="str">
        <f>IF(ISNUMBER('[6]Pojedinačni plasman'!E146)=TRUE,'[6]Pojedinačni plasman'!E146,"")</f>
        <v/>
      </c>
      <c r="E150" s="54" t="str">
        <f>IF(ISTEXT('[6]Pojedinačni plasman'!F146)=TRUE,'[6]Pojedinačni plasman'!F146,"")</f>
        <v/>
      </c>
      <c r="F150" s="55" t="str">
        <f>IF(ISNUMBER('[6]Pojedinačni plasman'!D146)=TRUE,'[6]Pojedinačni plasman'!D146,"")</f>
        <v/>
      </c>
      <c r="G150" s="323" t="str">
        <f>IF(ISNUMBER('[6]Pojedinačni plasman'!G146)=TRUE,'[6]Pojedinačni plasman'!G146,"")</f>
        <v/>
      </c>
      <c r="H150" s="56" t="str">
        <f>IF(ISNUMBER('[6]Pojedinačni plasman'!H146)=TRUE,'[6]Pojedinačni plasman'!H146,"")</f>
        <v/>
      </c>
      <c r="I150" s="20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IF(ISTEXT('[6]Pojedinačni plasman'!B147)=TRUE,'[6]Pojedinačni plasman'!B147,"")</f>
        <v/>
      </c>
      <c r="C151" s="52" t="str">
        <f>IF(ISTEXT('[6]Pojedinačni plasman'!C147)=TRUE,'[6]Pojedinačni plasman'!C147,"")</f>
        <v/>
      </c>
      <c r="D151" s="53" t="str">
        <f>IF(ISNUMBER('[6]Pojedinačni plasman'!E147)=TRUE,'[6]Pojedinačni plasman'!E147,"")</f>
        <v/>
      </c>
      <c r="E151" s="54" t="str">
        <f>IF(ISTEXT('[6]Pojedinačni plasman'!F147)=TRUE,'[6]Pojedinačni plasman'!F147,"")</f>
        <v/>
      </c>
      <c r="F151" s="55" t="str">
        <f>IF(ISNUMBER('[6]Pojedinačni plasman'!D147)=TRUE,'[6]Pojedinačni plasman'!D147,"")</f>
        <v/>
      </c>
      <c r="G151" s="323" t="str">
        <f>IF(ISNUMBER('[6]Pojedinačni plasman'!G147)=TRUE,'[6]Pojedinačni plasman'!G147,"")</f>
        <v/>
      </c>
      <c r="H151" s="56" t="str">
        <f>IF(ISNUMBER('[6]Pojedinačni plasman'!H147)=TRUE,'[6]Pojedinačni plasman'!H147,"")</f>
        <v/>
      </c>
      <c r="I151" s="20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IF(ISTEXT('[6]Pojedinačni plasman'!B148)=TRUE,'[6]Pojedinačni plasman'!B148,"")</f>
        <v/>
      </c>
      <c r="C152" s="52" t="str">
        <f>IF(ISTEXT('[6]Pojedinačni plasman'!C148)=TRUE,'[6]Pojedinačni plasman'!C148,"")</f>
        <v/>
      </c>
      <c r="D152" s="53" t="str">
        <f>IF(ISNUMBER('[6]Pojedinačni plasman'!E148)=TRUE,'[6]Pojedinačni plasman'!E148,"")</f>
        <v/>
      </c>
      <c r="E152" s="54" t="str">
        <f>IF(ISTEXT('[6]Pojedinačni plasman'!F148)=TRUE,'[6]Pojedinačni plasman'!F148,"")</f>
        <v/>
      </c>
      <c r="F152" s="55" t="str">
        <f>IF(ISNUMBER('[6]Pojedinačni plasman'!D148)=TRUE,'[6]Pojedinačni plasman'!D148,"")</f>
        <v/>
      </c>
      <c r="G152" s="323" t="str">
        <f>IF(ISNUMBER('[6]Pojedinačni plasman'!G148)=TRUE,'[6]Pojedinačni plasman'!G148,"")</f>
        <v/>
      </c>
      <c r="H152" s="56" t="str">
        <f>IF(ISNUMBER('[6]Pojedinačni plasman'!H148)=TRUE,'[6]Pojedinačni plasman'!H148,"")</f>
        <v/>
      </c>
      <c r="I152" s="20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IF(ISTEXT('[6]Pojedinačni plasman'!B149)=TRUE,'[6]Pojedinačni plasman'!B149,"")</f>
        <v/>
      </c>
      <c r="C153" s="52" t="str">
        <f>IF(ISTEXT('[6]Pojedinačni plasman'!C149)=TRUE,'[6]Pojedinačni plasman'!C149,"")</f>
        <v/>
      </c>
      <c r="D153" s="53" t="str">
        <f>IF(ISNUMBER('[6]Pojedinačni plasman'!E149)=TRUE,'[6]Pojedinačni plasman'!E149,"")</f>
        <v/>
      </c>
      <c r="E153" s="54" t="str">
        <f>IF(ISTEXT('[6]Pojedinačni plasman'!F149)=TRUE,'[6]Pojedinačni plasman'!F149,"")</f>
        <v/>
      </c>
      <c r="F153" s="55" t="str">
        <f>IF(ISNUMBER('[6]Pojedinačni plasman'!D149)=TRUE,'[6]Pojedinačni plasman'!D149,"")</f>
        <v/>
      </c>
      <c r="G153" s="323" t="str">
        <f>IF(ISNUMBER('[6]Pojedinačni plasman'!G149)=TRUE,'[6]Pojedinačni plasman'!G149,"")</f>
        <v/>
      </c>
      <c r="H153" s="56" t="str">
        <f>IF(ISNUMBER('[6]Pojedinačni plasman'!H149)=TRUE,'[6]Pojedinačni plasman'!H149,"")</f>
        <v/>
      </c>
      <c r="I153" s="20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IF(ISTEXT('[6]Pojedinačni plasman'!B150)=TRUE,'[6]Pojedinačni plasman'!B150,"")</f>
        <v/>
      </c>
      <c r="C154" s="52" t="str">
        <f>IF(ISTEXT('[6]Pojedinačni plasman'!C150)=TRUE,'[6]Pojedinačni plasman'!C150,"")</f>
        <v/>
      </c>
      <c r="D154" s="53" t="str">
        <f>IF(ISNUMBER('[6]Pojedinačni plasman'!E150)=TRUE,'[6]Pojedinačni plasman'!E150,"")</f>
        <v/>
      </c>
      <c r="E154" s="54" t="str">
        <f>IF(ISTEXT('[6]Pojedinačni plasman'!F150)=TRUE,'[6]Pojedinačni plasman'!F150,"")</f>
        <v/>
      </c>
      <c r="F154" s="55" t="str">
        <f>IF(ISNUMBER('[6]Pojedinačni plasman'!D150)=TRUE,'[6]Pojedinačni plasman'!D150,"")</f>
        <v/>
      </c>
      <c r="G154" s="323" t="str">
        <f>IF(ISNUMBER('[6]Pojedinačni plasman'!G150)=TRUE,'[6]Pojedinačni plasman'!G150,"")</f>
        <v/>
      </c>
      <c r="H154" s="56" t="str">
        <f>IF(ISNUMBER('[6]Pojedinačni plasman'!H150)=TRUE,'[6]Pojedinačni plasman'!H150,"")</f>
        <v/>
      </c>
      <c r="I154" s="20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IF(ISTEXT('[6]Pojedinačni plasman'!B151)=TRUE,'[6]Pojedinačni plasman'!B151,"")</f>
        <v/>
      </c>
      <c r="C155" s="52" t="str">
        <f>IF(ISTEXT('[6]Pojedinačni plasman'!C151)=TRUE,'[6]Pojedinačni plasman'!C151,"")</f>
        <v/>
      </c>
      <c r="D155" s="53" t="str">
        <f>IF(ISNUMBER('[6]Pojedinačni plasman'!E151)=TRUE,'[6]Pojedinačni plasman'!E151,"")</f>
        <v/>
      </c>
      <c r="E155" s="54" t="str">
        <f>IF(ISTEXT('[6]Pojedinačni plasman'!F151)=TRUE,'[6]Pojedinačni plasman'!F151,"")</f>
        <v/>
      </c>
      <c r="F155" s="55" t="str">
        <f>IF(ISNUMBER('[6]Pojedinačni plasman'!D151)=TRUE,'[6]Pojedinačni plasman'!D151,"")</f>
        <v/>
      </c>
      <c r="G155" s="323" t="str">
        <f>IF(ISNUMBER('[6]Pojedinačni plasman'!G151)=TRUE,'[6]Pojedinačni plasman'!G151,"")</f>
        <v/>
      </c>
      <c r="H155" s="56" t="str">
        <f>IF(ISNUMBER('[6]Pojedinačni plasman'!H151)=TRUE,'[6]Pojedinačni plasman'!H151,"")</f>
        <v/>
      </c>
      <c r="I155" s="20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IF(ISTEXT('[6]Pojedinačni plasman'!B152)=TRUE,'[6]Pojedinačni plasman'!B152,"")</f>
        <v/>
      </c>
      <c r="C156" s="52" t="str">
        <f>IF(ISTEXT('[6]Pojedinačni plasman'!C152)=TRUE,'[6]Pojedinačni plasman'!C152,"")</f>
        <v/>
      </c>
      <c r="D156" s="53" t="str">
        <f>IF(ISNUMBER('[6]Pojedinačni plasman'!E152)=TRUE,'[6]Pojedinačni plasman'!E152,"")</f>
        <v/>
      </c>
      <c r="E156" s="54" t="str">
        <f>IF(ISTEXT('[6]Pojedinačni plasman'!F152)=TRUE,'[6]Pojedinačni plasman'!F152,"")</f>
        <v/>
      </c>
      <c r="F156" s="55" t="str">
        <f>IF(ISNUMBER('[6]Pojedinačni plasman'!D152)=TRUE,'[6]Pojedinačni plasman'!D152,"")</f>
        <v/>
      </c>
      <c r="G156" s="323" t="str">
        <f>IF(ISNUMBER('[6]Pojedinačni plasman'!G152)=TRUE,'[6]Pojedinačni plasman'!G152,"")</f>
        <v/>
      </c>
      <c r="H156" s="56" t="str">
        <f>IF(ISNUMBER('[6]Pojedinačni plasman'!H152)=TRUE,'[6]Pojedinačni plasman'!H152,"")</f>
        <v/>
      </c>
      <c r="I156" s="20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IF(ISTEXT('[6]Pojedinačni plasman'!B153)=TRUE,'[6]Pojedinačni plasman'!B153,"")</f>
        <v/>
      </c>
      <c r="C157" s="52" t="str">
        <f>IF(ISTEXT('[6]Pojedinačni plasman'!C153)=TRUE,'[6]Pojedinačni plasman'!C153,"")</f>
        <v/>
      </c>
      <c r="D157" s="53" t="str">
        <f>IF(ISNUMBER('[6]Pojedinačni plasman'!E153)=TRUE,'[6]Pojedinačni plasman'!E153,"")</f>
        <v/>
      </c>
      <c r="E157" s="54" t="str">
        <f>IF(ISTEXT('[6]Pojedinačni plasman'!F153)=TRUE,'[6]Pojedinačni plasman'!F153,"")</f>
        <v/>
      </c>
      <c r="F157" s="55" t="str">
        <f>IF(ISNUMBER('[6]Pojedinačni plasman'!D153)=TRUE,'[6]Pojedinačni plasman'!D153,"")</f>
        <v/>
      </c>
      <c r="G157" s="323" t="str">
        <f>IF(ISNUMBER('[6]Pojedinačni plasman'!G153)=TRUE,'[6]Pojedinačni plasman'!G153,"")</f>
        <v/>
      </c>
      <c r="H157" s="56" t="str">
        <f>IF(ISNUMBER('[6]Pojedinačni plasman'!H153)=TRUE,'[6]Pojedinačni plasman'!H153,"")</f>
        <v/>
      </c>
      <c r="I157" s="20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IF(ISTEXT('[6]Pojedinačni plasman'!B154)=TRUE,'[6]Pojedinačni plasman'!B154,"")</f>
        <v/>
      </c>
      <c r="C158" s="52" t="str">
        <f>IF(ISTEXT('[6]Pojedinačni plasman'!C154)=TRUE,'[6]Pojedinačni plasman'!C154,"")</f>
        <v/>
      </c>
      <c r="D158" s="53" t="str">
        <f>IF(ISNUMBER('[6]Pojedinačni plasman'!E154)=TRUE,'[6]Pojedinačni plasman'!E154,"")</f>
        <v/>
      </c>
      <c r="E158" s="54" t="str">
        <f>IF(ISTEXT('[6]Pojedinačni plasman'!F154)=TRUE,'[6]Pojedinačni plasman'!F154,"")</f>
        <v/>
      </c>
      <c r="F158" s="55" t="str">
        <f>IF(ISNUMBER('[6]Pojedinačni plasman'!D154)=TRUE,'[6]Pojedinačni plasman'!D154,"")</f>
        <v/>
      </c>
      <c r="G158" s="323" t="str">
        <f>IF(ISNUMBER('[6]Pojedinačni plasman'!G154)=TRUE,'[6]Pojedinačni plasman'!G154,"")</f>
        <v/>
      </c>
      <c r="H158" s="56" t="str">
        <f>IF(ISNUMBER('[6]Pojedinačni plasman'!H154)=TRUE,'[6]Pojedinačni plasman'!H154,"")</f>
        <v/>
      </c>
      <c r="I158" s="20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IF(ISTEXT('[6]Pojedinačni plasman'!B155)=TRUE,'[6]Pojedinačni plasman'!B155,"")</f>
        <v/>
      </c>
      <c r="C159" s="60" t="str">
        <f>IF(ISTEXT('[6]Pojedinačni plasman'!C155)=TRUE,'[6]Pojedinačni plasman'!C155,"")</f>
        <v/>
      </c>
      <c r="D159" s="61" t="str">
        <f>IF(ISNUMBER('[6]Pojedinačni plasman'!E155)=TRUE,'[6]Pojedinačni plasman'!E155,"")</f>
        <v/>
      </c>
      <c r="E159" s="62" t="str">
        <f>IF(ISTEXT('[6]Pojedinačni plasman'!F155)=TRUE,'[6]Pojedinačni plasman'!F155,"")</f>
        <v/>
      </c>
      <c r="F159" s="63" t="str">
        <f>IF(ISNUMBER('[6]Pojedinačni plasman'!D155)=TRUE,'[6]Pojedinačni plasman'!D155,"")</f>
        <v/>
      </c>
      <c r="G159" s="324" t="str">
        <f>IF(ISNUMBER('[6]Pojedinačni plasman'!G155)=TRUE,'[6]Pojedinačni plasman'!G155,"")</f>
        <v/>
      </c>
      <c r="H159" s="64" t="str">
        <f>IF(ISNUMBER('[6]Pojedinačni plasman'!H155)=TRUE,'[6]Pojedinačni plasman'!H155,"")</f>
        <v/>
      </c>
      <c r="I159" s="20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82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08D-8607-432C-8145-1F8E9E13E842}">
  <sheetPr codeName="List2">
    <tabColor rgb="FFFFC000"/>
    <pageSetUpPr fitToPage="1"/>
  </sheetPr>
  <dimension ref="A1:AE53"/>
  <sheetViews>
    <sheetView showRowColHeaders="0" zoomScaleNormal="100" workbookViewId="0">
      <selection activeCell="AI22" sqref="AI22"/>
    </sheetView>
  </sheetViews>
  <sheetFormatPr defaultRowHeight="15" x14ac:dyDescent="0.2"/>
  <cols>
    <col min="1" max="1" width="5.140625" style="68" customWidth="1"/>
    <col min="2" max="2" width="21.85546875" style="72" bestFit="1" customWidth="1"/>
    <col min="3" max="3" width="19.85546875" style="69" customWidth="1"/>
    <col min="4" max="4" width="4.7109375" style="69" customWidth="1"/>
    <col min="5" max="5" width="7.85546875" style="70" customWidth="1"/>
    <col min="6" max="6" width="4.7109375" style="69" customWidth="1"/>
    <col min="7" max="7" width="9.28515625" style="70" customWidth="1"/>
    <col min="8" max="8" width="4.7109375" style="69" customWidth="1"/>
    <col min="9" max="9" width="9.28515625" style="70" customWidth="1"/>
    <col min="10" max="10" width="4.7109375" style="69" customWidth="1"/>
    <col min="11" max="11" width="9.28515625" style="70" customWidth="1"/>
    <col min="12" max="12" width="4.7109375" style="69" customWidth="1"/>
    <col min="13" max="13" width="9.28515625" style="70" customWidth="1"/>
    <col min="14" max="14" width="4.7109375" style="69" customWidth="1"/>
    <col min="15" max="15" width="9.28515625" style="70" customWidth="1"/>
    <col min="16" max="16" width="4.7109375" style="69" customWidth="1"/>
    <col min="17" max="17" width="9.28515625" style="70" customWidth="1"/>
    <col min="18" max="18" width="4.7109375" style="69" customWidth="1"/>
    <col min="19" max="19" width="9.28515625" style="70" customWidth="1"/>
    <col min="20" max="20" width="10.85546875" style="70" customWidth="1"/>
    <col min="21" max="21" width="6.7109375" style="69" customWidth="1"/>
    <col min="22" max="22" width="10" style="70" customWidth="1"/>
    <col min="23" max="23" width="10.5703125" style="69" customWidth="1"/>
    <col min="24" max="26" width="9.140625" style="69" hidden="1" customWidth="1"/>
    <col min="27" max="27" width="10.85546875" style="69" hidden="1" customWidth="1"/>
    <col min="28" max="28" width="15.5703125" style="69" hidden="1" customWidth="1"/>
    <col min="29" max="29" width="14.5703125" style="69" hidden="1" customWidth="1"/>
    <col min="30" max="31" width="9.140625" style="69" hidden="1" customWidth="1"/>
    <col min="32" max="16384" width="9.140625" style="69"/>
  </cols>
  <sheetData>
    <row r="1" spans="1:31" ht="23.25" x14ac:dyDescent="0.35">
      <c r="B1" s="353" t="s">
        <v>14</v>
      </c>
      <c r="C1" s="353"/>
      <c r="K1" s="71" t="s">
        <v>15</v>
      </c>
      <c r="Q1" s="69"/>
    </row>
    <row r="2" spans="1:31" ht="23.25" x14ac:dyDescent="0.35">
      <c r="B2" s="354"/>
      <c r="C2" s="354"/>
      <c r="K2" s="71" t="s">
        <v>44</v>
      </c>
    </row>
    <row r="3" spans="1:31" ht="23.25" x14ac:dyDescent="0.35">
      <c r="K3" s="71" t="s">
        <v>16</v>
      </c>
    </row>
    <row r="4" spans="1:31" ht="15.75" thickBot="1" x14ac:dyDescent="0.25">
      <c r="B4" s="73"/>
      <c r="D4" s="74"/>
      <c r="E4" s="75"/>
      <c r="H4" s="74"/>
      <c r="I4" s="75"/>
      <c r="L4" s="74"/>
      <c r="M4" s="75"/>
      <c r="P4" s="74"/>
      <c r="Q4" s="75"/>
    </row>
    <row r="5" spans="1:31" ht="27.75" customHeight="1" thickTop="1" x14ac:dyDescent="0.2">
      <c r="A5" s="355" t="s">
        <v>17</v>
      </c>
      <c r="B5" s="357" t="s">
        <v>18</v>
      </c>
      <c r="C5" s="359" t="s">
        <v>19</v>
      </c>
      <c r="D5" s="351" t="s">
        <v>20</v>
      </c>
      <c r="E5" s="352"/>
      <c r="F5" s="361" t="s">
        <v>21</v>
      </c>
      <c r="G5" s="362"/>
      <c r="H5" s="351" t="s">
        <v>22</v>
      </c>
      <c r="I5" s="352"/>
      <c r="J5" s="361" t="s">
        <v>23</v>
      </c>
      <c r="K5" s="362"/>
      <c r="L5" s="351" t="s">
        <v>24</v>
      </c>
      <c r="M5" s="352"/>
      <c r="N5" s="361" t="s">
        <v>25</v>
      </c>
      <c r="O5" s="362"/>
      <c r="P5" s="351" t="s">
        <v>26</v>
      </c>
      <c r="Q5" s="352"/>
      <c r="R5" s="361" t="s">
        <v>27</v>
      </c>
      <c r="S5" s="362"/>
      <c r="T5" s="76" t="s">
        <v>28</v>
      </c>
      <c r="U5" s="363" t="s">
        <v>29</v>
      </c>
      <c r="V5" s="364"/>
      <c r="W5" s="365"/>
    </row>
    <row r="6" spans="1:31" ht="39.950000000000003" customHeight="1" x14ac:dyDescent="0.2">
      <c r="A6" s="356"/>
      <c r="B6" s="358"/>
      <c r="C6" s="360"/>
      <c r="D6" s="369" t="s">
        <v>45</v>
      </c>
      <c r="E6" s="370"/>
      <c r="F6" s="371" t="s">
        <v>46</v>
      </c>
      <c r="G6" s="370"/>
      <c r="H6" s="372" t="s">
        <v>47</v>
      </c>
      <c r="I6" s="373"/>
      <c r="J6" s="372" t="s">
        <v>48</v>
      </c>
      <c r="K6" s="373"/>
      <c r="L6" s="372" t="s">
        <v>49</v>
      </c>
      <c r="M6" s="373"/>
      <c r="N6" s="372" t="s">
        <v>50</v>
      </c>
      <c r="O6" s="373"/>
      <c r="P6" s="374"/>
      <c r="Q6" s="373"/>
      <c r="R6" s="374"/>
      <c r="S6" s="373"/>
      <c r="T6" s="77">
        <v>-0.5</v>
      </c>
      <c r="U6" s="366"/>
      <c r="V6" s="367"/>
      <c r="W6" s="368"/>
    </row>
    <row r="7" spans="1:31" ht="12.75" customHeight="1" x14ac:dyDescent="0.2">
      <c r="A7" s="356"/>
      <c r="B7" s="358"/>
      <c r="C7" s="360"/>
      <c r="D7" s="78"/>
      <c r="E7" s="79"/>
      <c r="F7" s="78"/>
      <c r="G7" s="80"/>
      <c r="H7" s="81"/>
      <c r="I7" s="79"/>
      <c r="J7" s="78"/>
      <c r="K7" s="80"/>
      <c r="L7" s="81"/>
      <c r="M7" s="79"/>
      <c r="N7" s="78"/>
      <c r="O7" s="82"/>
      <c r="P7" s="81"/>
      <c r="Q7" s="82"/>
      <c r="R7" s="81"/>
      <c r="S7" s="80"/>
      <c r="T7" s="83"/>
      <c r="U7" s="81"/>
      <c r="V7" s="84"/>
      <c r="W7" s="85"/>
      <c r="X7" s="86"/>
    </row>
    <row r="8" spans="1:31" ht="12.75" customHeight="1" x14ac:dyDescent="0.2">
      <c r="A8" s="87"/>
      <c r="B8" s="88"/>
      <c r="C8" s="89"/>
      <c r="D8" s="90" t="s">
        <v>30</v>
      </c>
      <c r="E8" s="91" t="s">
        <v>31</v>
      </c>
      <c r="F8" s="90" t="s">
        <v>30</v>
      </c>
      <c r="G8" s="92" t="s">
        <v>31</v>
      </c>
      <c r="H8" s="93" t="s">
        <v>30</v>
      </c>
      <c r="I8" s="91" t="s">
        <v>31</v>
      </c>
      <c r="J8" s="90" t="s">
        <v>30</v>
      </c>
      <c r="K8" s="92" t="s">
        <v>31</v>
      </c>
      <c r="L8" s="93" t="s">
        <v>30</v>
      </c>
      <c r="M8" s="91" t="s">
        <v>31</v>
      </c>
      <c r="N8" s="90" t="s">
        <v>30</v>
      </c>
      <c r="O8" s="94" t="s">
        <v>31</v>
      </c>
      <c r="P8" s="93" t="s">
        <v>30</v>
      </c>
      <c r="Q8" s="91" t="s">
        <v>31</v>
      </c>
      <c r="R8" s="90" t="s">
        <v>30</v>
      </c>
      <c r="S8" s="92" t="s">
        <v>31</v>
      </c>
      <c r="T8" s="95"/>
      <c r="U8" s="93" t="s">
        <v>30</v>
      </c>
      <c r="V8" s="96" t="s">
        <v>32</v>
      </c>
      <c r="W8" s="97" t="s">
        <v>33</v>
      </c>
    </row>
    <row r="9" spans="1:31" ht="12.75" customHeight="1" thickBot="1" x14ac:dyDescent="0.25">
      <c r="A9" s="98"/>
      <c r="B9" s="99"/>
      <c r="C9" s="100"/>
      <c r="D9" s="101"/>
      <c r="E9" s="102"/>
      <c r="F9" s="101"/>
      <c r="G9" s="103"/>
      <c r="H9" s="101"/>
      <c r="I9" s="102"/>
      <c r="J9" s="101"/>
      <c r="K9" s="103"/>
      <c r="L9" s="101"/>
      <c r="M9" s="102"/>
      <c r="N9" s="101"/>
      <c r="O9" s="103"/>
      <c r="P9" s="101"/>
      <c r="Q9" s="102"/>
      <c r="R9" s="101"/>
      <c r="S9" s="103"/>
      <c r="T9" s="104"/>
      <c r="U9" s="105"/>
      <c r="V9" s="106"/>
      <c r="W9" s="107"/>
      <c r="AD9" s="108" t="s">
        <v>34</v>
      </c>
      <c r="AE9" s="109">
        <v>0.5</v>
      </c>
    </row>
    <row r="10" spans="1:31" s="117" customFormat="1" ht="15" customHeight="1" thickTop="1" x14ac:dyDescent="0.2">
      <c r="A10" s="110">
        <v>1</v>
      </c>
      <c r="B10" s="111" t="s">
        <v>64</v>
      </c>
      <c r="C10" s="112" t="s">
        <v>35</v>
      </c>
      <c r="D10" s="287">
        <v>6</v>
      </c>
      <c r="E10" s="288">
        <v>2610</v>
      </c>
      <c r="F10" s="289">
        <v>1</v>
      </c>
      <c r="G10" s="290">
        <v>23550</v>
      </c>
      <c r="H10" s="291">
        <v>2</v>
      </c>
      <c r="I10" s="292">
        <v>7000</v>
      </c>
      <c r="J10" s="289"/>
      <c r="K10" s="293"/>
      <c r="L10" s="291"/>
      <c r="M10" s="292"/>
      <c r="N10" s="289"/>
      <c r="O10" s="293"/>
      <c r="P10" s="291"/>
      <c r="Q10" s="292"/>
      <c r="R10" s="289"/>
      <c r="S10" s="293"/>
      <c r="T10" s="113">
        <f t="shared" ref="T10:T49" si="0">IF( ISNUMBER(AE10)=TRUE,AE10,"")</f>
        <v>3</v>
      </c>
      <c r="U10" s="114">
        <f t="shared" ref="U10:U49" si="1">IF(ISNUMBER(D10)=TRUE,SUM(D10,F10,H10,J10,L10,N10,P10,R10)-T10,"")</f>
        <v>6</v>
      </c>
      <c r="V10" s="115">
        <f t="shared" ref="V10:V49" si="2">IF(ISNUMBER(E10)=TRUE,SUM(E10,G10,I10,K10,M10,O10,Q10,S10),"")</f>
        <v>33160</v>
      </c>
      <c r="W10" s="116">
        <f t="shared" ref="W10:W49" si="3">IF(ISNUMBER(AC10)=TRUE,AC10,"")</f>
        <v>1</v>
      </c>
      <c r="X10" s="117">
        <f t="shared" ref="X10:X49" si="4">IF(ISNUMBER(W10)=TRUE,1,"")</f>
        <v>1</v>
      </c>
      <c r="Y10" s="117">
        <f>IF(ISNUMBER(U10)=TRUE,U10,"")</f>
        <v>6</v>
      </c>
      <c r="Z10" s="117">
        <f>IF(ISNUMBER(V10)=TRUE,V10,"")</f>
        <v>33160</v>
      </c>
      <c r="AA10" s="118">
        <f t="shared" ref="AA10:AA49" si="5">MAX(E10,G10,I10,K10,M10,O10,Q10,S10)</f>
        <v>23550</v>
      </c>
      <c r="AB10" s="117">
        <f>IF(ISNUMBER(Y10)=TRUE,Y10-Z10/100000-AA10/1000000000,"")</f>
        <v>5.6683764500000002</v>
      </c>
      <c r="AC10" s="117">
        <f t="shared" ref="AC10:AC49" si="6">IF(ISNUMBER(AB10)=TRUE,RANK(AB10,$AB$10:$AB$49,1),"")</f>
        <v>1</v>
      </c>
      <c r="AD10" s="117">
        <f t="shared" ref="AD10:AD49" si="7">IF(OR(ISNUMBER(D10)=TRUE,ISNUMBER(F10)=TRUE,ISNUMBER(H10)=TRUE,ISNUMBER(J10)=TRUE,ISNUMBER(L10)=TRUE,ISNUMBER(N10)=TRUE,ISNUMBER(P10)=TRUE,ISNUMBER(R10)=TRUE),MAX(D10,F10,H10,J10,L10,N10,P10,R10),"")</f>
        <v>6</v>
      </c>
      <c r="AE10" s="117">
        <f>IF(ISNUMBER(AD10),AD10*50%,"")</f>
        <v>3</v>
      </c>
    </row>
    <row r="11" spans="1:31" s="117" customFormat="1" ht="15" customHeight="1" x14ac:dyDescent="0.2">
      <c r="A11" s="119">
        <v>2</v>
      </c>
      <c r="B11" s="120" t="s">
        <v>51</v>
      </c>
      <c r="C11" s="121" t="s">
        <v>35</v>
      </c>
      <c r="D11" s="294">
        <v>1</v>
      </c>
      <c r="E11" s="295">
        <v>4370</v>
      </c>
      <c r="F11" s="296">
        <v>1</v>
      </c>
      <c r="G11" s="297">
        <v>14460</v>
      </c>
      <c r="H11" s="298">
        <v>8</v>
      </c>
      <c r="I11" s="299">
        <v>2175</v>
      </c>
      <c r="J11" s="296"/>
      <c r="K11" s="297"/>
      <c r="L11" s="298"/>
      <c r="M11" s="299"/>
      <c r="N11" s="296"/>
      <c r="O11" s="297"/>
      <c r="P11" s="298"/>
      <c r="Q11" s="299"/>
      <c r="R11" s="296"/>
      <c r="S11" s="297"/>
      <c r="T11" s="113">
        <f t="shared" si="0"/>
        <v>4</v>
      </c>
      <c r="U11" s="114">
        <f t="shared" si="1"/>
        <v>6</v>
      </c>
      <c r="V11" s="115">
        <f t="shared" si="2"/>
        <v>21005</v>
      </c>
      <c r="W11" s="116">
        <f t="shared" si="3"/>
        <v>2</v>
      </c>
      <c r="X11" s="117">
        <f t="shared" si="4"/>
        <v>1</v>
      </c>
      <c r="Y11" s="117">
        <f t="shared" ref="Y11:Z49" si="8">IF(ISNUMBER(U11)=TRUE,U11,"")</f>
        <v>6</v>
      </c>
      <c r="Z11" s="117">
        <f t="shared" si="8"/>
        <v>21005</v>
      </c>
      <c r="AA11" s="118">
        <f t="shared" si="5"/>
        <v>14460</v>
      </c>
      <c r="AB11" s="117">
        <f t="shared" ref="AB11:AB49" si="9">IF(ISNUMBER(Y11)=TRUE,Y11-Z11/100000-AA11/1000000000,"")</f>
        <v>5.7899355400000001</v>
      </c>
      <c r="AC11" s="117">
        <f t="shared" si="6"/>
        <v>2</v>
      </c>
      <c r="AD11" s="117">
        <f t="shared" si="7"/>
        <v>8</v>
      </c>
      <c r="AE11" s="117">
        <f t="shared" ref="AE11:AE49" si="10">IF(ISNUMBER(AD11),AD11*50%,"")</f>
        <v>4</v>
      </c>
    </row>
    <row r="12" spans="1:31" s="117" customFormat="1" ht="15" customHeight="1" x14ac:dyDescent="0.2">
      <c r="A12" s="119">
        <v>3</v>
      </c>
      <c r="B12" s="120" t="s">
        <v>54</v>
      </c>
      <c r="C12" s="121" t="s">
        <v>55</v>
      </c>
      <c r="D12" s="294">
        <v>2</v>
      </c>
      <c r="E12" s="295">
        <v>2800</v>
      </c>
      <c r="F12" s="296">
        <v>6</v>
      </c>
      <c r="G12" s="297">
        <v>8920</v>
      </c>
      <c r="H12" s="298">
        <v>1</v>
      </c>
      <c r="I12" s="299">
        <v>7105</v>
      </c>
      <c r="J12" s="296"/>
      <c r="K12" s="297"/>
      <c r="L12" s="298"/>
      <c r="M12" s="299"/>
      <c r="N12" s="296"/>
      <c r="O12" s="297"/>
      <c r="P12" s="298"/>
      <c r="Q12" s="299"/>
      <c r="R12" s="296"/>
      <c r="S12" s="297"/>
      <c r="T12" s="113">
        <f t="shared" si="0"/>
        <v>3</v>
      </c>
      <c r="U12" s="114">
        <f t="shared" si="1"/>
        <v>6</v>
      </c>
      <c r="V12" s="115">
        <f t="shared" si="2"/>
        <v>18825</v>
      </c>
      <c r="W12" s="116">
        <f t="shared" si="3"/>
        <v>3</v>
      </c>
      <c r="X12" s="117">
        <f t="shared" si="4"/>
        <v>1</v>
      </c>
      <c r="Y12" s="117">
        <f t="shared" si="8"/>
        <v>6</v>
      </c>
      <c r="Z12" s="117">
        <f t="shared" si="8"/>
        <v>18825</v>
      </c>
      <c r="AA12" s="118">
        <f t="shared" si="5"/>
        <v>8920</v>
      </c>
      <c r="AB12" s="117">
        <f t="shared" si="9"/>
        <v>5.81174108</v>
      </c>
      <c r="AC12" s="117">
        <f t="shared" si="6"/>
        <v>3</v>
      </c>
      <c r="AD12" s="117">
        <f t="shared" si="7"/>
        <v>6</v>
      </c>
      <c r="AE12" s="117">
        <f t="shared" si="10"/>
        <v>3</v>
      </c>
    </row>
    <row r="13" spans="1:31" s="117" customFormat="1" ht="15" customHeight="1" x14ac:dyDescent="0.2">
      <c r="A13" s="110">
        <v>4</v>
      </c>
      <c r="B13" s="120" t="s">
        <v>71</v>
      </c>
      <c r="C13" s="121" t="s">
        <v>41</v>
      </c>
      <c r="D13" s="294">
        <v>8</v>
      </c>
      <c r="E13" s="295">
        <v>1410</v>
      </c>
      <c r="F13" s="296">
        <v>2</v>
      </c>
      <c r="G13" s="297">
        <v>21850</v>
      </c>
      <c r="H13" s="298">
        <v>1</v>
      </c>
      <c r="I13" s="299">
        <v>9020</v>
      </c>
      <c r="J13" s="296"/>
      <c r="K13" s="297"/>
      <c r="L13" s="298"/>
      <c r="M13" s="299"/>
      <c r="N13" s="296"/>
      <c r="O13" s="297"/>
      <c r="P13" s="298"/>
      <c r="Q13" s="299"/>
      <c r="R13" s="296"/>
      <c r="S13" s="297"/>
      <c r="T13" s="113">
        <f t="shared" si="0"/>
        <v>4</v>
      </c>
      <c r="U13" s="114">
        <f t="shared" si="1"/>
        <v>7</v>
      </c>
      <c r="V13" s="115">
        <f t="shared" si="2"/>
        <v>32280</v>
      </c>
      <c r="W13" s="116">
        <f t="shared" si="3"/>
        <v>4</v>
      </c>
      <c r="X13" s="117">
        <f t="shared" si="4"/>
        <v>1</v>
      </c>
      <c r="Y13" s="117">
        <f t="shared" si="8"/>
        <v>7</v>
      </c>
      <c r="Z13" s="117">
        <f t="shared" si="8"/>
        <v>32280</v>
      </c>
      <c r="AA13" s="118">
        <f t="shared" si="5"/>
        <v>21850</v>
      </c>
      <c r="AB13" s="117">
        <f t="shared" si="9"/>
        <v>6.6771781499999996</v>
      </c>
      <c r="AC13" s="117">
        <f t="shared" si="6"/>
        <v>4</v>
      </c>
      <c r="AD13" s="117">
        <f t="shared" si="7"/>
        <v>8</v>
      </c>
      <c r="AE13" s="117">
        <f t="shared" si="10"/>
        <v>4</v>
      </c>
    </row>
    <row r="14" spans="1:31" s="117" customFormat="1" ht="15" customHeight="1" x14ac:dyDescent="0.2">
      <c r="A14" s="119">
        <v>5</v>
      </c>
      <c r="B14" s="120" t="s">
        <v>52</v>
      </c>
      <c r="C14" s="121" t="s">
        <v>36</v>
      </c>
      <c r="D14" s="294">
        <v>1</v>
      </c>
      <c r="E14" s="295">
        <v>3915</v>
      </c>
      <c r="F14" s="296">
        <v>4</v>
      </c>
      <c r="G14" s="297">
        <v>9910</v>
      </c>
      <c r="H14" s="298">
        <v>4</v>
      </c>
      <c r="I14" s="299">
        <v>4105</v>
      </c>
      <c r="J14" s="296"/>
      <c r="K14" s="297"/>
      <c r="L14" s="298"/>
      <c r="M14" s="299"/>
      <c r="N14" s="296"/>
      <c r="O14" s="297"/>
      <c r="P14" s="298"/>
      <c r="Q14" s="299"/>
      <c r="R14" s="296"/>
      <c r="S14" s="297"/>
      <c r="T14" s="113">
        <f t="shared" si="0"/>
        <v>2</v>
      </c>
      <c r="U14" s="114">
        <f t="shared" si="1"/>
        <v>7</v>
      </c>
      <c r="V14" s="115">
        <f t="shared" si="2"/>
        <v>17930</v>
      </c>
      <c r="W14" s="116">
        <f t="shared" si="3"/>
        <v>5</v>
      </c>
      <c r="X14" s="117">
        <f t="shared" si="4"/>
        <v>1</v>
      </c>
      <c r="Y14" s="117">
        <f t="shared" si="8"/>
        <v>7</v>
      </c>
      <c r="Z14" s="117">
        <f t="shared" si="8"/>
        <v>17930</v>
      </c>
      <c r="AA14" s="118">
        <f t="shared" si="5"/>
        <v>9910</v>
      </c>
      <c r="AB14" s="117">
        <f t="shared" si="9"/>
        <v>6.8206900900000003</v>
      </c>
      <c r="AC14" s="117">
        <f t="shared" si="6"/>
        <v>5</v>
      </c>
      <c r="AD14" s="117">
        <f t="shared" si="7"/>
        <v>4</v>
      </c>
      <c r="AE14" s="117">
        <f t="shared" si="10"/>
        <v>2</v>
      </c>
    </row>
    <row r="15" spans="1:31" s="117" customFormat="1" ht="15" customHeight="1" x14ac:dyDescent="0.2">
      <c r="A15" s="119">
        <v>6</v>
      </c>
      <c r="B15" s="120" t="s">
        <v>56</v>
      </c>
      <c r="C15" s="121" t="s">
        <v>43</v>
      </c>
      <c r="D15" s="294">
        <v>3</v>
      </c>
      <c r="E15" s="295">
        <v>2945</v>
      </c>
      <c r="F15" s="296">
        <v>5</v>
      </c>
      <c r="G15" s="297">
        <v>9035</v>
      </c>
      <c r="H15" s="298">
        <v>2</v>
      </c>
      <c r="I15" s="299">
        <v>5320</v>
      </c>
      <c r="J15" s="296"/>
      <c r="K15" s="297"/>
      <c r="L15" s="298"/>
      <c r="M15" s="299"/>
      <c r="N15" s="296"/>
      <c r="O15" s="297"/>
      <c r="P15" s="298"/>
      <c r="Q15" s="299"/>
      <c r="R15" s="296"/>
      <c r="S15" s="297"/>
      <c r="T15" s="113">
        <f t="shared" si="0"/>
        <v>2.5</v>
      </c>
      <c r="U15" s="114">
        <f t="shared" si="1"/>
        <v>7.5</v>
      </c>
      <c r="V15" s="115">
        <f t="shared" si="2"/>
        <v>17300</v>
      </c>
      <c r="W15" s="116">
        <f t="shared" si="3"/>
        <v>6</v>
      </c>
      <c r="X15" s="117">
        <f t="shared" si="4"/>
        <v>1</v>
      </c>
      <c r="Y15" s="117">
        <f t="shared" si="8"/>
        <v>7.5</v>
      </c>
      <c r="Z15" s="117">
        <f t="shared" si="8"/>
        <v>17300</v>
      </c>
      <c r="AA15" s="118">
        <f t="shared" si="5"/>
        <v>9035</v>
      </c>
      <c r="AB15" s="117">
        <f t="shared" si="9"/>
        <v>7.3269909650000002</v>
      </c>
      <c r="AC15" s="117">
        <f t="shared" si="6"/>
        <v>6</v>
      </c>
      <c r="AD15" s="117">
        <f t="shared" si="7"/>
        <v>5</v>
      </c>
      <c r="AE15" s="117">
        <f t="shared" si="10"/>
        <v>2.5</v>
      </c>
    </row>
    <row r="16" spans="1:31" s="117" customFormat="1" ht="15" customHeight="1" x14ac:dyDescent="0.2">
      <c r="A16" s="110">
        <v>7</v>
      </c>
      <c r="B16" s="120" t="s">
        <v>58</v>
      </c>
      <c r="C16" s="121" t="s">
        <v>59</v>
      </c>
      <c r="D16" s="294">
        <v>4</v>
      </c>
      <c r="E16" s="295">
        <v>2840</v>
      </c>
      <c r="F16" s="296">
        <v>2</v>
      </c>
      <c r="G16" s="297">
        <v>12960</v>
      </c>
      <c r="H16" s="298">
        <v>5</v>
      </c>
      <c r="I16" s="299">
        <v>3690</v>
      </c>
      <c r="J16" s="296"/>
      <c r="K16" s="297"/>
      <c r="L16" s="298"/>
      <c r="M16" s="299"/>
      <c r="N16" s="296"/>
      <c r="O16" s="297"/>
      <c r="P16" s="298"/>
      <c r="Q16" s="299"/>
      <c r="R16" s="296"/>
      <c r="S16" s="297"/>
      <c r="T16" s="113">
        <f t="shared" si="0"/>
        <v>2.5</v>
      </c>
      <c r="U16" s="114">
        <f t="shared" si="1"/>
        <v>8.5</v>
      </c>
      <c r="V16" s="115">
        <f t="shared" si="2"/>
        <v>19490</v>
      </c>
      <c r="W16" s="116">
        <f t="shared" si="3"/>
        <v>7</v>
      </c>
      <c r="X16" s="117">
        <f t="shared" si="4"/>
        <v>1</v>
      </c>
      <c r="Y16" s="117">
        <f t="shared" si="8"/>
        <v>8.5</v>
      </c>
      <c r="Z16" s="117">
        <f t="shared" si="8"/>
        <v>19490</v>
      </c>
      <c r="AA16" s="118">
        <f t="shared" si="5"/>
        <v>12960</v>
      </c>
      <c r="AB16" s="117">
        <f t="shared" si="9"/>
        <v>8.3050870400000001</v>
      </c>
      <c r="AC16" s="117">
        <f t="shared" si="6"/>
        <v>7</v>
      </c>
      <c r="AD16" s="117">
        <f t="shared" si="7"/>
        <v>5</v>
      </c>
      <c r="AE16" s="117">
        <f t="shared" si="10"/>
        <v>2.5</v>
      </c>
    </row>
    <row r="17" spans="1:31" s="117" customFormat="1" ht="15" customHeight="1" x14ac:dyDescent="0.2">
      <c r="A17" s="119">
        <v>8</v>
      </c>
      <c r="B17" s="120" t="s">
        <v>60</v>
      </c>
      <c r="C17" s="121" t="s">
        <v>35</v>
      </c>
      <c r="D17" s="294">
        <v>4</v>
      </c>
      <c r="E17" s="295">
        <v>2455</v>
      </c>
      <c r="F17" s="296">
        <v>5</v>
      </c>
      <c r="G17" s="297">
        <v>5035</v>
      </c>
      <c r="H17" s="298">
        <v>3</v>
      </c>
      <c r="I17" s="299">
        <v>6530</v>
      </c>
      <c r="J17" s="296"/>
      <c r="K17" s="297"/>
      <c r="L17" s="298"/>
      <c r="M17" s="299"/>
      <c r="N17" s="296"/>
      <c r="O17" s="297"/>
      <c r="P17" s="298"/>
      <c r="Q17" s="299"/>
      <c r="R17" s="296"/>
      <c r="S17" s="297"/>
      <c r="T17" s="113">
        <f t="shared" si="0"/>
        <v>2.5</v>
      </c>
      <c r="U17" s="114">
        <f t="shared" si="1"/>
        <v>9.5</v>
      </c>
      <c r="V17" s="115">
        <f t="shared" si="2"/>
        <v>14020</v>
      </c>
      <c r="W17" s="116">
        <f t="shared" si="3"/>
        <v>8</v>
      </c>
      <c r="X17" s="117">
        <f t="shared" si="4"/>
        <v>1</v>
      </c>
      <c r="Y17" s="117">
        <f t="shared" si="8"/>
        <v>9.5</v>
      </c>
      <c r="Z17" s="117">
        <f t="shared" si="8"/>
        <v>14020</v>
      </c>
      <c r="AA17" s="118">
        <f t="shared" si="5"/>
        <v>6530</v>
      </c>
      <c r="AB17" s="117">
        <f t="shared" si="9"/>
        <v>9.3597934699999996</v>
      </c>
      <c r="AC17" s="117">
        <f t="shared" si="6"/>
        <v>8</v>
      </c>
      <c r="AD17" s="117">
        <f t="shared" si="7"/>
        <v>5</v>
      </c>
      <c r="AE17" s="117">
        <f t="shared" si="10"/>
        <v>2.5</v>
      </c>
    </row>
    <row r="18" spans="1:31" s="117" customFormat="1" ht="15" customHeight="1" x14ac:dyDescent="0.2">
      <c r="A18" s="119">
        <v>9</v>
      </c>
      <c r="B18" s="120" t="s">
        <v>53</v>
      </c>
      <c r="C18" s="121" t="s">
        <v>41</v>
      </c>
      <c r="D18" s="294">
        <v>2</v>
      </c>
      <c r="E18" s="295">
        <v>3640</v>
      </c>
      <c r="F18" s="296">
        <v>3</v>
      </c>
      <c r="G18" s="297">
        <v>11060</v>
      </c>
      <c r="H18" s="298">
        <v>11</v>
      </c>
      <c r="I18" s="299">
        <v>0</v>
      </c>
      <c r="J18" s="296"/>
      <c r="K18" s="297"/>
      <c r="L18" s="298"/>
      <c r="M18" s="299"/>
      <c r="N18" s="296"/>
      <c r="O18" s="297"/>
      <c r="P18" s="298"/>
      <c r="Q18" s="299"/>
      <c r="R18" s="296"/>
      <c r="S18" s="297"/>
      <c r="T18" s="113">
        <f t="shared" si="0"/>
        <v>5.5</v>
      </c>
      <c r="U18" s="114">
        <f t="shared" si="1"/>
        <v>10.5</v>
      </c>
      <c r="V18" s="115">
        <f t="shared" si="2"/>
        <v>14700</v>
      </c>
      <c r="W18" s="116">
        <f t="shared" si="3"/>
        <v>9</v>
      </c>
      <c r="X18" s="117">
        <f t="shared" si="4"/>
        <v>1</v>
      </c>
      <c r="Y18" s="117">
        <f t="shared" si="8"/>
        <v>10.5</v>
      </c>
      <c r="Z18" s="117">
        <f t="shared" si="8"/>
        <v>14700</v>
      </c>
      <c r="AA18" s="118">
        <f t="shared" si="5"/>
        <v>11060</v>
      </c>
      <c r="AB18" s="117">
        <f t="shared" si="9"/>
        <v>10.352988939999999</v>
      </c>
      <c r="AC18" s="117">
        <f t="shared" si="6"/>
        <v>9</v>
      </c>
      <c r="AD18" s="117">
        <f t="shared" si="7"/>
        <v>11</v>
      </c>
      <c r="AE18" s="117">
        <f t="shared" si="10"/>
        <v>5.5</v>
      </c>
    </row>
    <row r="19" spans="1:31" s="117" customFormat="1" ht="15" customHeight="1" x14ac:dyDescent="0.2">
      <c r="A19" s="110">
        <v>10</v>
      </c>
      <c r="B19" s="120" t="s">
        <v>57</v>
      </c>
      <c r="C19" s="121" t="s">
        <v>37</v>
      </c>
      <c r="D19" s="294">
        <v>3</v>
      </c>
      <c r="E19" s="295">
        <v>2770</v>
      </c>
      <c r="F19" s="296">
        <v>9</v>
      </c>
      <c r="G19" s="297">
        <v>6725</v>
      </c>
      <c r="H19" s="298">
        <v>4</v>
      </c>
      <c r="I19" s="299">
        <v>3870</v>
      </c>
      <c r="J19" s="296"/>
      <c r="K19" s="297"/>
      <c r="L19" s="298"/>
      <c r="M19" s="299"/>
      <c r="N19" s="296"/>
      <c r="O19" s="297"/>
      <c r="P19" s="298"/>
      <c r="Q19" s="299"/>
      <c r="R19" s="296"/>
      <c r="S19" s="297"/>
      <c r="T19" s="113">
        <f t="shared" si="0"/>
        <v>4.5</v>
      </c>
      <c r="U19" s="114">
        <f t="shared" si="1"/>
        <v>11.5</v>
      </c>
      <c r="V19" s="115">
        <f t="shared" si="2"/>
        <v>13365</v>
      </c>
      <c r="W19" s="116">
        <f t="shared" si="3"/>
        <v>10</v>
      </c>
      <c r="X19" s="117">
        <f t="shared" si="4"/>
        <v>1</v>
      </c>
      <c r="Y19" s="117">
        <f t="shared" si="8"/>
        <v>11.5</v>
      </c>
      <c r="Z19" s="117">
        <f t="shared" si="8"/>
        <v>13365</v>
      </c>
      <c r="AA19" s="118">
        <f t="shared" si="5"/>
        <v>6725</v>
      </c>
      <c r="AB19" s="117">
        <f t="shared" si="9"/>
        <v>11.366343275</v>
      </c>
      <c r="AC19" s="117">
        <f t="shared" si="6"/>
        <v>10</v>
      </c>
      <c r="AD19" s="117">
        <f t="shared" si="7"/>
        <v>9</v>
      </c>
      <c r="AE19" s="117">
        <f t="shared" si="10"/>
        <v>4.5</v>
      </c>
    </row>
    <row r="20" spans="1:31" s="117" customFormat="1" ht="15" customHeight="1" x14ac:dyDescent="0.2">
      <c r="A20" s="119">
        <v>11</v>
      </c>
      <c r="B20" s="120" t="s">
        <v>62</v>
      </c>
      <c r="C20" s="121" t="s">
        <v>63</v>
      </c>
      <c r="D20" s="294">
        <v>5</v>
      </c>
      <c r="E20" s="295">
        <v>1720</v>
      </c>
      <c r="F20" s="296">
        <v>4</v>
      </c>
      <c r="G20" s="297">
        <v>10160</v>
      </c>
      <c r="H20" s="298">
        <v>6</v>
      </c>
      <c r="I20" s="299">
        <v>1980</v>
      </c>
      <c r="J20" s="296"/>
      <c r="K20" s="297"/>
      <c r="L20" s="298"/>
      <c r="M20" s="299"/>
      <c r="N20" s="296"/>
      <c r="O20" s="297"/>
      <c r="P20" s="298"/>
      <c r="Q20" s="299"/>
      <c r="R20" s="296"/>
      <c r="S20" s="297"/>
      <c r="T20" s="113">
        <f t="shared" si="0"/>
        <v>3</v>
      </c>
      <c r="U20" s="114">
        <f t="shared" si="1"/>
        <v>12</v>
      </c>
      <c r="V20" s="115">
        <f t="shared" si="2"/>
        <v>13860</v>
      </c>
      <c r="W20" s="116">
        <f t="shared" si="3"/>
        <v>11</v>
      </c>
      <c r="X20" s="117">
        <f t="shared" si="4"/>
        <v>1</v>
      </c>
      <c r="Y20" s="117">
        <f t="shared" si="8"/>
        <v>12</v>
      </c>
      <c r="Z20" s="117">
        <f t="shared" si="8"/>
        <v>13860</v>
      </c>
      <c r="AA20" s="118">
        <f t="shared" si="5"/>
        <v>10160</v>
      </c>
      <c r="AB20" s="117">
        <f t="shared" si="9"/>
        <v>11.861389839999999</v>
      </c>
      <c r="AC20" s="117">
        <f t="shared" si="6"/>
        <v>11</v>
      </c>
      <c r="AD20" s="117">
        <f t="shared" si="7"/>
        <v>6</v>
      </c>
      <c r="AE20" s="117">
        <f t="shared" si="10"/>
        <v>3</v>
      </c>
    </row>
    <row r="21" spans="1:31" s="117" customFormat="1" ht="15" customHeight="1" x14ac:dyDescent="0.2">
      <c r="A21" s="119">
        <v>12</v>
      </c>
      <c r="B21" s="120" t="s">
        <v>73</v>
      </c>
      <c r="C21" s="121" t="s">
        <v>35</v>
      </c>
      <c r="D21" s="294">
        <v>9</v>
      </c>
      <c r="E21" s="295">
        <v>1000</v>
      </c>
      <c r="F21" s="296">
        <v>3</v>
      </c>
      <c r="G21" s="297">
        <v>11780</v>
      </c>
      <c r="H21" s="298">
        <v>6</v>
      </c>
      <c r="I21" s="299">
        <v>3595</v>
      </c>
      <c r="J21" s="296"/>
      <c r="K21" s="297"/>
      <c r="L21" s="298"/>
      <c r="M21" s="299"/>
      <c r="N21" s="296"/>
      <c r="O21" s="297"/>
      <c r="P21" s="298"/>
      <c r="Q21" s="299"/>
      <c r="R21" s="296"/>
      <c r="S21" s="297"/>
      <c r="T21" s="113">
        <f t="shared" si="0"/>
        <v>4.5</v>
      </c>
      <c r="U21" s="114">
        <f t="shared" si="1"/>
        <v>13.5</v>
      </c>
      <c r="V21" s="115">
        <f t="shared" si="2"/>
        <v>16375</v>
      </c>
      <c r="W21" s="116">
        <f t="shared" si="3"/>
        <v>12</v>
      </c>
      <c r="X21" s="117">
        <f t="shared" si="4"/>
        <v>1</v>
      </c>
      <c r="Y21" s="117">
        <f t="shared" si="8"/>
        <v>13.5</v>
      </c>
      <c r="Z21" s="117">
        <f t="shared" si="8"/>
        <v>16375</v>
      </c>
      <c r="AA21" s="118">
        <f t="shared" si="5"/>
        <v>11780</v>
      </c>
      <c r="AB21" s="117">
        <f t="shared" si="9"/>
        <v>13.33623822</v>
      </c>
      <c r="AC21" s="117">
        <f t="shared" si="6"/>
        <v>12</v>
      </c>
      <c r="AD21" s="117">
        <f t="shared" si="7"/>
        <v>9</v>
      </c>
      <c r="AE21" s="117">
        <f t="shared" si="10"/>
        <v>4.5</v>
      </c>
    </row>
    <row r="22" spans="1:31" ht="15" customHeight="1" x14ac:dyDescent="0.2">
      <c r="A22" s="110">
        <v>13</v>
      </c>
      <c r="B22" s="120" t="s">
        <v>61</v>
      </c>
      <c r="C22" s="121" t="s">
        <v>36</v>
      </c>
      <c r="D22" s="294">
        <v>5</v>
      </c>
      <c r="E22" s="295">
        <v>2630</v>
      </c>
      <c r="F22" s="296">
        <v>6</v>
      </c>
      <c r="G22" s="297">
        <v>4340</v>
      </c>
      <c r="H22" s="298">
        <v>11</v>
      </c>
      <c r="I22" s="299">
        <v>0</v>
      </c>
      <c r="J22" s="296"/>
      <c r="K22" s="297"/>
      <c r="L22" s="298"/>
      <c r="M22" s="299"/>
      <c r="N22" s="296"/>
      <c r="O22" s="297"/>
      <c r="P22" s="298"/>
      <c r="Q22" s="299"/>
      <c r="R22" s="296"/>
      <c r="S22" s="297"/>
      <c r="T22" s="113">
        <f t="shared" si="0"/>
        <v>5.5</v>
      </c>
      <c r="U22" s="114">
        <f t="shared" si="1"/>
        <v>16.5</v>
      </c>
      <c r="V22" s="115">
        <f t="shared" si="2"/>
        <v>6970</v>
      </c>
      <c r="W22" s="116">
        <f t="shared" si="3"/>
        <v>13</v>
      </c>
      <c r="X22" s="117">
        <f t="shared" si="4"/>
        <v>1</v>
      </c>
      <c r="Y22" s="117">
        <f t="shared" si="8"/>
        <v>16.5</v>
      </c>
      <c r="Z22" s="117">
        <f t="shared" si="8"/>
        <v>6970</v>
      </c>
      <c r="AA22" s="118">
        <f t="shared" si="5"/>
        <v>4340</v>
      </c>
      <c r="AB22" s="117">
        <f t="shared" si="9"/>
        <v>16.430295659999999</v>
      </c>
      <c r="AC22" s="117">
        <f t="shared" si="6"/>
        <v>13</v>
      </c>
      <c r="AD22" s="117">
        <f t="shared" si="7"/>
        <v>11</v>
      </c>
      <c r="AE22" s="117">
        <f t="shared" si="10"/>
        <v>5.5</v>
      </c>
    </row>
    <row r="23" spans="1:31" ht="15.75" customHeight="1" x14ac:dyDescent="0.2">
      <c r="A23" s="119">
        <v>14</v>
      </c>
      <c r="B23" s="120" t="s">
        <v>69</v>
      </c>
      <c r="C23" s="121" t="s">
        <v>70</v>
      </c>
      <c r="D23" s="294">
        <v>8</v>
      </c>
      <c r="E23" s="295">
        <v>1615</v>
      </c>
      <c r="F23" s="296">
        <v>8</v>
      </c>
      <c r="G23" s="297">
        <v>2635</v>
      </c>
      <c r="H23" s="298">
        <v>5</v>
      </c>
      <c r="I23" s="299">
        <v>3500</v>
      </c>
      <c r="J23" s="296"/>
      <c r="K23" s="297"/>
      <c r="L23" s="298"/>
      <c r="M23" s="299"/>
      <c r="N23" s="296"/>
      <c r="O23" s="297"/>
      <c r="P23" s="298"/>
      <c r="Q23" s="299"/>
      <c r="R23" s="296"/>
      <c r="S23" s="297"/>
      <c r="T23" s="113">
        <f t="shared" si="0"/>
        <v>4</v>
      </c>
      <c r="U23" s="114">
        <f t="shared" si="1"/>
        <v>17</v>
      </c>
      <c r="V23" s="115">
        <f t="shared" si="2"/>
        <v>7750</v>
      </c>
      <c r="W23" s="116">
        <f t="shared" si="3"/>
        <v>14</v>
      </c>
      <c r="X23" s="117">
        <f t="shared" si="4"/>
        <v>1</v>
      </c>
      <c r="Y23" s="117">
        <f t="shared" si="8"/>
        <v>17</v>
      </c>
      <c r="Z23" s="117">
        <f t="shared" si="8"/>
        <v>7750</v>
      </c>
      <c r="AA23" s="118">
        <f t="shared" si="5"/>
        <v>3500</v>
      </c>
      <c r="AB23" s="117">
        <f t="shared" si="9"/>
        <v>16.922496500000001</v>
      </c>
      <c r="AC23" s="117">
        <f t="shared" si="6"/>
        <v>14</v>
      </c>
      <c r="AD23" s="117">
        <f t="shared" si="7"/>
        <v>8</v>
      </c>
      <c r="AE23" s="117">
        <f t="shared" si="10"/>
        <v>4</v>
      </c>
    </row>
    <row r="24" spans="1:31" ht="16.5" x14ac:dyDescent="0.2">
      <c r="A24" s="119">
        <v>15</v>
      </c>
      <c r="B24" s="120" t="s">
        <v>65</v>
      </c>
      <c r="C24" s="121" t="s">
        <v>42</v>
      </c>
      <c r="D24" s="294">
        <v>6</v>
      </c>
      <c r="E24" s="295">
        <v>1665</v>
      </c>
      <c r="F24" s="296">
        <v>8</v>
      </c>
      <c r="G24" s="297">
        <v>8105</v>
      </c>
      <c r="H24" s="298">
        <v>8</v>
      </c>
      <c r="I24" s="299">
        <v>1570</v>
      </c>
      <c r="J24" s="296"/>
      <c r="K24" s="297"/>
      <c r="L24" s="298"/>
      <c r="M24" s="299"/>
      <c r="N24" s="296"/>
      <c r="O24" s="297"/>
      <c r="P24" s="298"/>
      <c r="Q24" s="299"/>
      <c r="R24" s="296"/>
      <c r="S24" s="297"/>
      <c r="T24" s="113">
        <f t="shared" si="0"/>
        <v>4</v>
      </c>
      <c r="U24" s="114">
        <f t="shared" si="1"/>
        <v>18</v>
      </c>
      <c r="V24" s="115">
        <f t="shared" si="2"/>
        <v>11340</v>
      </c>
      <c r="W24" s="116">
        <f t="shared" si="3"/>
        <v>15</v>
      </c>
      <c r="X24" s="117">
        <f t="shared" si="4"/>
        <v>1</v>
      </c>
      <c r="Y24" s="117">
        <f t="shared" si="8"/>
        <v>18</v>
      </c>
      <c r="Z24" s="117">
        <f t="shared" si="8"/>
        <v>11340</v>
      </c>
      <c r="AA24" s="118">
        <f t="shared" si="5"/>
        <v>8105</v>
      </c>
      <c r="AB24" s="117">
        <f t="shared" si="9"/>
        <v>17.886591895000002</v>
      </c>
      <c r="AC24" s="117">
        <f t="shared" si="6"/>
        <v>15</v>
      </c>
      <c r="AD24" s="117">
        <f t="shared" si="7"/>
        <v>8</v>
      </c>
      <c r="AE24" s="117">
        <f t="shared" si="10"/>
        <v>4</v>
      </c>
    </row>
    <row r="25" spans="1:31" ht="16.5" x14ac:dyDescent="0.2">
      <c r="A25" s="110">
        <v>16</v>
      </c>
      <c r="B25" s="120" t="s">
        <v>74</v>
      </c>
      <c r="C25" s="121" t="s">
        <v>75</v>
      </c>
      <c r="D25" s="294">
        <v>10</v>
      </c>
      <c r="E25" s="295">
        <v>1350</v>
      </c>
      <c r="F25" s="296">
        <v>11</v>
      </c>
      <c r="G25" s="297">
        <v>0</v>
      </c>
      <c r="H25" s="298">
        <v>3</v>
      </c>
      <c r="I25" s="299">
        <v>4675</v>
      </c>
      <c r="J25" s="296"/>
      <c r="K25" s="297"/>
      <c r="L25" s="298"/>
      <c r="M25" s="299"/>
      <c r="N25" s="296"/>
      <c r="O25" s="297"/>
      <c r="P25" s="298"/>
      <c r="Q25" s="299"/>
      <c r="R25" s="296"/>
      <c r="S25" s="297"/>
      <c r="T25" s="113">
        <f t="shared" si="0"/>
        <v>5.5</v>
      </c>
      <c r="U25" s="114">
        <f t="shared" si="1"/>
        <v>18.5</v>
      </c>
      <c r="V25" s="115">
        <f t="shared" si="2"/>
        <v>6025</v>
      </c>
      <c r="W25" s="116">
        <f t="shared" si="3"/>
        <v>16</v>
      </c>
      <c r="X25" s="117">
        <f t="shared" si="4"/>
        <v>1</v>
      </c>
      <c r="Y25" s="117">
        <f t="shared" si="8"/>
        <v>18.5</v>
      </c>
      <c r="Z25" s="117">
        <f t="shared" si="8"/>
        <v>6025</v>
      </c>
      <c r="AA25" s="118">
        <f t="shared" si="5"/>
        <v>4675</v>
      </c>
      <c r="AB25" s="117">
        <f t="shared" si="9"/>
        <v>18.439745325000001</v>
      </c>
      <c r="AC25" s="117">
        <f t="shared" si="6"/>
        <v>16</v>
      </c>
      <c r="AD25" s="117">
        <f t="shared" si="7"/>
        <v>11</v>
      </c>
      <c r="AE25" s="117">
        <f t="shared" si="10"/>
        <v>5.5</v>
      </c>
    </row>
    <row r="26" spans="1:31" ht="16.5" x14ac:dyDescent="0.2">
      <c r="A26" s="119">
        <v>17</v>
      </c>
      <c r="B26" s="120" t="s">
        <v>67</v>
      </c>
      <c r="C26" s="121" t="s">
        <v>68</v>
      </c>
      <c r="D26" s="294">
        <v>7</v>
      </c>
      <c r="E26" s="295">
        <v>1625</v>
      </c>
      <c r="F26" s="296">
        <v>7</v>
      </c>
      <c r="G26" s="297">
        <v>8840</v>
      </c>
      <c r="H26" s="298">
        <v>11</v>
      </c>
      <c r="I26" s="299">
        <v>0</v>
      </c>
      <c r="J26" s="296"/>
      <c r="K26" s="297"/>
      <c r="L26" s="298"/>
      <c r="M26" s="299"/>
      <c r="N26" s="296"/>
      <c r="O26" s="297"/>
      <c r="P26" s="298"/>
      <c r="Q26" s="299"/>
      <c r="R26" s="296"/>
      <c r="S26" s="297"/>
      <c r="T26" s="113">
        <f t="shared" si="0"/>
        <v>5.5</v>
      </c>
      <c r="U26" s="114">
        <f t="shared" si="1"/>
        <v>19.5</v>
      </c>
      <c r="V26" s="115">
        <f t="shared" si="2"/>
        <v>10465</v>
      </c>
      <c r="W26" s="116">
        <f t="shared" si="3"/>
        <v>17</v>
      </c>
      <c r="X26" s="117">
        <f t="shared" si="4"/>
        <v>1</v>
      </c>
      <c r="Y26" s="117">
        <f t="shared" si="8"/>
        <v>19.5</v>
      </c>
      <c r="Z26" s="117">
        <f t="shared" si="8"/>
        <v>10465</v>
      </c>
      <c r="AA26" s="118">
        <f t="shared" si="5"/>
        <v>8840</v>
      </c>
      <c r="AB26" s="117">
        <f t="shared" si="9"/>
        <v>19.395341160000001</v>
      </c>
      <c r="AC26" s="117">
        <f t="shared" si="6"/>
        <v>17</v>
      </c>
      <c r="AD26" s="117">
        <f t="shared" si="7"/>
        <v>11</v>
      </c>
      <c r="AE26" s="117">
        <f t="shared" si="10"/>
        <v>5.5</v>
      </c>
    </row>
    <row r="27" spans="1:31" ht="16.5" x14ac:dyDescent="0.2">
      <c r="A27" s="119">
        <v>18</v>
      </c>
      <c r="B27" s="120" t="s">
        <v>110</v>
      </c>
      <c r="C27" s="121" t="s">
        <v>40</v>
      </c>
      <c r="D27" s="294">
        <v>11</v>
      </c>
      <c r="E27" s="295">
        <v>0</v>
      </c>
      <c r="F27" s="296">
        <v>7</v>
      </c>
      <c r="G27" s="297">
        <v>3000</v>
      </c>
      <c r="H27" s="298">
        <v>7</v>
      </c>
      <c r="I27" s="299">
        <v>1860</v>
      </c>
      <c r="J27" s="296"/>
      <c r="K27" s="297"/>
      <c r="L27" s="298"/>
      <c r="M27" s="299"/>
      <c r="N27" s="296"/>
      <c r="O27" s="297"/>
      <c r="P27" s="298"/>
      <c r="Q27" s="299"/>
      <c r="R27" s="296"/>
      <c r="S27" s="297"/>
      <c r="T27" s="113">
        <f t="shared" si="0"/>
        <v>5.5</v>
      </c>
      <c r="U27" s="114">
        <f t="shared" si="1"/>
        <v>19.5</v>
      </c>
      <c r="V27" s="115">
        <f t="shared" si="2"/>
        <v>4860</v>
      </c>
      <c r="W27" s="116">
        <f t="shared" si="3"/>
        <v>18</v>
      </c>
      <c r="X27" s="117">
        <f t="shared" si="4"/>
        <v>1</v>
      </c>
      <c r="Y27" s="117">
        <f t="shared" si="8"/>
        <v>19.5</v>
      </c>
      <c r="Z27" s="117">
        <f t="shared" si="8"/>
        <v>4860</v>
      </c>
      <c r="AA27" s="118">
        <f t="shared" si="5"/>
        <v>3000</v>
      </c>
      <c r="AB27" s="117">
        <f t="shared" si="9"/>
        <v>19.451397</v>
      </c>
      <c r="AC27" s="117">
        <f t="shared" si="6"/>
        <v>18</v>
      </c>
      <c r="AD27" s="117">
        <f t="shared" si="7"/>
        <v>11</v>
      </c>
      <c r="AE27" s="117">
        <f t="shared" si="10"/>
        <v>5.5</v>
      </c>
    </row>
    <row r="28" spans="1:31" ht="16.5" x14ac:dyDescent="0.2">
      <c r="A28" s="110">
        <v>19</v>
      </c>
      <c r="B28" s="120" t="s">
        <v>66</v>
      </c>
      <c r="C28" s="121" t="s">
        <v>37</v>
      </c>
      <c r="D28" s="294">
        <v>7</v>
      </c>
      <c r="E28" s="295">
        <v>2080</v>
      </c>
      <c r="F28" s="296">
        <v>11</v>
      </c>
      <c r="G28" s="297">
        <v>0</v>
      </c>
      <c r="H28" s="298">
        <v>7</v>
      </c>
      <c r="I28" s="299">
        <v>2190</v>
      </c>
      <c r="J28" s="296"/>
      <c r="K28" s="297"/>
      <c r="L28" s="298"/>
      <c r="M28" s="299"/>
      <c r="N28" s="296"/>
      <c r="O28" s="297"/>
      <c r="P28" s="298"/>
      <c r="Q28" s="299"/>
      <c r="R28" s="296"/>
      <c r="S28" s="297"/>
      <c r="T28" s="113">
        <f t="shared" si="0"/>
        <v>5.5</v>
      </c>
      <c r="U28" s="114">
        <f t="shared" si="1"/>
        <v>19.5</v>
      </c>
      <c r="V28" s="115">
        <f t="shared" si="2"/>
        <v>4270</v>
      </c>
      <c r="W28" s="116">
        <f t="shared" si="3"/>
        <v>19</v>
      </c>
      <c r="X28" s="117">
        <f t="shared" si="4"/>
        <v>1</v>
      </c>
      <c r="Y28" s="117">
        <f t="shared" si="8"/>
        <v>19.5</v>
      </c>
      <c r="Z28" s="117">
        <f t="shared" si="8"/>
        <v>4270</v>
      </c>
      <c r="AA28" s="118">
        <f t="shared" si="5"/>
        <v>2190</v>
      </c>
      <c r="AB28" s="117">
        <f t="shared" si="9"/>
        <v>19.45729781</v>
      </c>
      <c r="AC28" s="117">
        <f t="shared" si="6"/>
        <v>19</v>
      </c>
      <c r="AD28" s="117">
        <f t="shared" si="7"/>
        <v>11</v>
      </c>
      <c r="AE28" s="117">
        <f t="shared" si="10"/>
        <v>5.5</v>
      </c>
    </row>
    <row r="29" spans="1:31" ht="16.5" x14ac:dyDescent="0.2">
      <c r="A29" s="119">
        <v>20</v>
      </c>
      <c r="B29" s="120" t="s">
        <v>72</v>
      </c>
      <c r="C29" s="121" t="s">
        <v>35</v>
      </c>
      <c r="D29" s="294">
        <v>9</v>
      </c>
      <c r="E29" s="295">
        <v>1570</v>
      </c>
      <c r="F29" s="296">
        <v>9</v>
      </c>
      <c r="G29" s="297">
        <v>2465</v>
      </c>
      <c r="H29" s="298">
        <v>9</v>
      </c>
      <c r="I29" s="299">
        <v>1450</v>
      </c>
      <c r="J29" s="296"/>
      <c r="K29" s="297"/>
      <c r="L29" s="298"/>
      <c r="M29" s="299"/>
      <c r="N29" s="296"/>
      <c r="O29" s="297"/>
      <c r="P29" s="298"/>
      <c r="Q29" s="299"/>
      <c r="R29" s="296"/>
      <c r="S29" s="297"/>
      <c r="T29" s="113">
        <f t="shared" si="0"/>
        <v>4.5</v>
      </c>
      <c r="U29" s="114">
        <f t="shared" si="1"/>
        <v>22.5</v>
      </c>
      <c r="V29" s="115">
        <f t="shared" si="2"/>
        <v>5485</v>
      </c>
      <c r="W29" s="116">
        <f t="shared" si="3"/>
        <v>20</v>
      </c>
      <c r="X29" s="117">
        <f t="shared" si="4"/>
        <v>1</v>
      </c>
      <c r="Y29" s="117">
        <f t="shared" si="8"/>
        <v>22.5</v>
      </c>
      <c r="Z29" s="117">
        <f t="shared" si="8"/>
        <v>5485</v>
      </c>
      <c r="AA29" s="118">
        <f t="shared" si="5"/>
        <v>2465</v>
      </c>
      <c r="AB29" s="117">
        <f t="shared" si="9"/>
        <v>22.445147535</v>
      </c>
      <c r="AC29" s="117">
        <f t="shared" si="6"/>
        <v>20</v>
      </c>
      <c r="AD29" s="117">
        <f t="shared" si="7"/>
        <v>9</v>
      </c>
      <c r="AE29" s="117">
        <f t="shared" si="10"/>
        <v>4.5</v>
      </c>
    </row>
    <row r="30" spans="1:31" ht="16.5" x14ac:dyDescent="0.2">
      <c r="A30" s="119">
        <v>21</v>
      </c>
      <c r="B30" s="120"/>
      <c r="C30" s="121"/>
      <c r="D30" s="294"/>
      <c r="E30" s="295"/>
      <c r="F30" s="296"/>
      <c r="G30" s="297"/>
      <c r="H30" s="298"/>
      <c r="I30" s="299"/>
      <c r="J30" s="296"/>
      <c r="K30" s="297"/>
      <c r="L30" s="298"/>
      <c r="M30" s="299"/>
      <c r="N30" s="296"/>
      <c r="O30" s="297"/>
      <c r="P30" s="298"/>
      <c r="Q30" s="299"/>
      <c r="R30" s="296"/>
      <c r="S30" s="297"/>
      <c r="T30" s="113" t="str">
        <f t="shared" si="0"/>
        <v/>
      </c>
      <c r="U30" s="114" t="str">
        <f t="shared" si="1"/>
        <v/>
      </c>
      <c r="V30" s="115" t="str">
        <f t="shared" si="2"/>
        <v/>
      </c>
      <c r="W30" s="116" t="str">
        <f t="shared" si="3"/>
        <v/>
      </c>
      <c r="X30" s="117" t="str">
        <f t="shared" si="4"/>
        <v/>
      </c>
      <c r="Y30" s="117" t="str">
        <f t="shared" si="8"/>
        <v/>
      </c>
      <c r="Z30" s="117" t="str">
        <f t="shared" si="8"/>
        <v/>
      </c>
      <c r="AA30" s="118">
        <f t="shared" si="5"/>
        <v>0</v>
      </c>
      <c r="AB30" s="117" t="str">
        <f t="shared" si="9"/>
        <v/>
      </c>
      <c r="AC30" s="117" t="str">
        <f t="shared" si="6"/>
        <v/>
      </c>
      <c r="AD30" s="117" t="str">
        <f t="shared" si="7"/>
        <v/>
      </c>
      <c r="AE30" s="117" t="str">
        <f t="shared" si="10"/>
        <v/>
      </c>
    </row>
    <row r="31" spans="1:31" ht="16.5" x14ac:dyDescent="0.2">
      <c r="A31" s="110">
        <v>22</v>
      </c>
      <c r="B31" s="127"/>
      <c r="C31" s="121"/>
      <c r="D31" s="294"/>
      <c r="E31" s="295"/>
      <c r="F31" s="296"/>
      <c r="G31" s="297"/>
      <c r="H31" s="298"/>
      <c r="I31" s="299"/>
      <c r="J31" s="296"/>
      <c r="K31" s="297"/>
      <c r="L31" s="298"/>
      <c r="M31" s="299"/>
      <c r="N31" s="296"/>
      <c r="O31" s="297"/>
      <c r="P31" s="298"/>
      <c r="Q31" s="299"/>
      <c r="R31" s="296"/>
      <c r="S31" s="297"/>
      <c r="T31" s="113" t="str">
        <f t="shared" si="0"/>
        <v/>
      </c>
      <c r="U31" s="114" t="str">
        <f t="shared" si="1"/>
        <v/>
      </c>
      <c r="V31" s="115" t="str">
        <f t="shared" si="2"/>
        <v/>
      </c>
      <c r="W31" s="116" t="str">
        <f t="shared" si="3"/>
        <v/>
      </c>
      <c r="X31" s="117" t="str">
        <f t="shared" si="4"/>
        <v/>
      </c>
      <c r="Y31" s="117" t="str">
        <f t="shared" si="8"/>
        <v/>
      </c>
      <c r="Z31" s="117" t="str">
        <f t="shared" si="8"/>
        <v/>
      </c>
      <c r="AA31" s="118">
        <f t="shared" si="5"/>
        <v>0</v>
      </c>
      <c r="AB31" s="117" t="str">
        <f t="shared" si="9"/>
        <v/>
      </c>
      <c r="AC31" s="117" t="str">
        <f t="shared" si="6"/>
        <v/>
      </c>
      <c r="AD31" s="117" t="str">
        <f t="shared" si="7"/>
        <v/>
      </c>
      <c r="AE31" s="117" t="str">
        <f t="shared" si="10"/>
        <v/>
      </c>
    </row>
    <row r="32" spans="1:31" ht="16.5" x14ac:dyDescent="0.2">
      <c r="A32" s="119">
        <v>23</v>
      </c>
      <c r="B32" s="128"/>
      <c r="C32" s="126"/>
      <c r="D32" s="122"/>
      <c r="E32" s="123"/>
      <c r="F32" s="124"/>
      <c r="G32" s="125"/>
      <c r="H32" s="122"/>
      <c r="I32" s="123"/>
      <c r="J32" s="124"/>
      <c r="K32" s="125"/>
      <c r="L32" s="122"/>
      <c r="M32" s="123"/>
      <c r="N32" s="124"/>
      <c r="O32" s="125"/>
      <c r="P32" s="122"/>
      <c r="Q32" s="123"/>
      <c r="R32" s="124"/>
      <c r="S32" s="125"/>
      <c r="T32" s="113" t="str">
        <f t="shared" si="0"/>
        <v/>
      </c>
      <c r="U32" s="114" t="str">
        <f t="shared" si="1"/>
        <v/>
      </c>
      <c r="V32" s="115" t="str">
        <f t="shared" si="2"/>
        <v/>
      </c>
      <c r="W32" s="116" t="str">
        <f t="shared" si="3"/>
        <v/>
      </c>
      <c r="X32" s="117" t="str">
        <f t="shared" si="4"/>
        <v/>
      </c>
      <c r="Y32" s="117" t="str">
        <f t="shared" si="8"/>
        <v/>
      </c>
      <c r="Z32" s="117" t="str">
        <f t="shared" si="8"/>
        <v/>
      </c>
      <c r="AA32" s="118">
        <f t="shared" si="5"/>
        <v>0</v>
      </c>
      <c r="AB32" s="117" t="str">
        <f t="shared" si="9"/>
        <v/>
      </c>
      <c r="AC32" s="117" t="str">
        <f t="shared" si="6"/>
        <v/>
      </c>
      <c r="AD32" s="117" t="str">
        <f t="shared" si="7"/>
        <v/>
      </c>
      <c r="AE32" s="117" t="str">
        <f t="shared" si="10"/>
        <v/>
      </c>
    </row>
    <row r="33" spans="1:31" ht="16.5" x14ac:dyDescent="0.2">
      <c r="A33" s="119">
        <v>24</v>
      </c>
      <c r="B33" s="128"/>
      <c r="C33" s="126"/>
      <c r="D33" s="122"/>
      <c r="E33" s="123"/>
      <c r="F33" s="124"/>
      <c r="G33" s="125"/>
      <c r="H33" s="122"/>
      <c r="I33" s="123"/>
      <c r="J33" s="124"/>
      <c r="K33" s="125"/>
      <c r="L33" s="122"/>
      <c r="M33" s="123"/>
      <c r="N33" s="124"/>
      <c r="O33" s="125"/>
      <c r="P33" s="122"/>
      <c r="Q33" s="123"/>
      <c r="R33" s="124"/>
      <c r="S33" s="125"/>
      <c r="T33" s="113" t="str">
        <f t="shared" si="0"/>
        <v/>
      </c>
      <c r="U33" s="114" t="str">
        <f t="shared" si="1"/>
        <v/>
      </c>
      <c r="V33" s="115" t="str">
        <f t="shared" si="2"/>
        <v/>
      </c>
      <c r="W33" s="116" t="str">
        <f t="shared" si="3"/>
        <v/>
      </c>
      <c r="X33" s="117" t="str">
        <f t="shared" si="4"/>
        <v/>
      </c>
      <c r="Y33" s="117" t="str">
        <f t="shared" si="8"/>
        <v/>
      </c>
      <c r="Z33" s="117" t="str">
        <f t="shared" si="8"/>
        <v/>
      </c>
      <c r="AA33" s="118">
        <f t="shared" si="5"/>
        <v>0</v>
      </c>
      <c r="AB33" s="117" t="str">
        <f t="shared" si="9"/>
        <v/>
      </c>
      <c r="AC33" s="117" t="str">
        <f t="shared" si="6"/>
        <v/>
      </c>
      <c r="AD33" s="117" t="str">
        <f t="shared" si="7"/>
        <v/>
      </c>
      <c r="AE33" s="117" t="str">
        <f t="shared" si="10"/>
        <v/>
      </c>
    </row>
    <row r="34" spans="1:31" ht="16.5" x14ac:dyDescent="0.2">
      <c r="A34" s="110">
        <v>25</v>
      </c>
      <c r="B34" s="128"/>
      <c r="C34" s="126"/>
      <c r="D34" s="122"/>
      <c r="E34" s="123"/>
      <c r="F34" s="124"/>
      <c r="G34" s="125"/>
      <c r="H34" s="122"/>
      <c r="I34" s="123"/>
      <c r="J34" s="124"/>
      <c r="K34" s="125"/>
      <c r="L34" s="122"/>
      <c r="M34" s="123"/>
      <c r="N34" s="124"/>
      <c r="O34" s="125"/>
      <c r="P34" s="122"/>
      <c r="Q34" s="123"/>
      <c r="R34" s="124"/>
      <c r="S34" s="125"/>
      <c r="T34" s="113" t="str">
        <f t="shared" si="0"/>
        <v/>
      </c>
      <c r="U34" s="114" t="str">
        <f t="shared" si="1"/>
        <v/>
      </c>
      <c r="V34" s="115" t="str">
        <f t="shared" si="2"/>
        <v/>
      </c>
      <c r="W34" s="116" t="str">
        <f t="shared" si="3"/>
        <v/>
      </c>
      <c r="X34" s="117" t="str">
        <f t="shared" si="4"/>
        <v/>
      </c>
      <c r="Y34" s="117" t="str">
        <f t="shared" si="8"/>
        <v/>
      </c>
      <c r="Z34" s="117" t="str">
        <f t="shared" si="8"/>
        <v/>
      </c>
      <c r="AA34" s="118">
        <f t="shared" si="5"/>
        <v>0</v>
      </c>
      <c r="AB34" s="117" t="str">
        <f t="shared" si="9"/>
        <v/>
      </c>
      <c r="AC34" s="117" t="str">
        <f t="shared" si="6"/>
        <v/>
      </c>
      <c r="AD34" s="117" t="str">
        <f t="shared" si="7"/>
        <v/>
      </c>
      <c r="AE34" s="117" t="str">
        <f t="shared" si="10"/>
        <v/>
      </c>
    </row>
    <row r="35" spans="1:31" ht="16.5" x14ac:dyDescent="0.2">
      <c r="A35" s="119">
        <v>26</v>
      </c>
      <c r="B35" s="128"/>
      <c r="C35" s="126"/>
      <c r="D35" s="122"/>
      <c r="E35" s="123"/>
      <c r="F35" s="124"/>
      <c r="G35" s="125"/>
      <c r="H35" s="122"/>
      <c r="I35" s="123"/>
      <c r="J35" s="124"/>
      <c r="K35" s="125"/>
      <c r="L35" s="122"/>
      <c r="M35" s="123"/>
      <c r="N35" s="124"/>
      <c r="O35" s="125"/>
      <c r="P35" s="122"/>
      <c r="Q35" s="123"/>
      <c r="R35" s="124"/>
      <c r="S35" s="125"/>
      <c r="T35" s="113" t="str">
        <f t="shared" si="0"/>
        <v/>
      </c>
      <c r="U35" s="114" t="str">
        <f t="shared" si="1"/>
        <v/>
      </c>
      <c r="V35" s="115" t="str">
        <f t="shared" si="2"/>
        <v/>
      </c>
      <c r="W35" s="116" t="str">
        <f t="shared" si="3"/>
        <v/>
      </c>
      <c r="X35" s="117" t="str">
        <f t="shared" si="4"/>
        <v/>
      </c>
      <c r="Y35" s="117" t="str">
        <f t="shared" si="8"/>
        <v/>
      </c>
      <c r="Z35" s="117" t="str">
        <f t="shared" si="8"/>
        <v/>
      </c>
      <c r="AA35" s="118">
        <f t="shared" si="5"/>
        <v>0</v>
      </c>
      <c r="AB35" s="117" t="str">
        <f t="shared" si="9"/>
        <v/>
      </c>
      <c r="AC35" s="117" t="str">
        <f t="shared" si="6"/>
        <v/>
      </c>
      <c r="AD35" s="117" t="str">
        <f t="shared" si="7"/>
        <v/>
      </c>
      <c r="AE35" s="117" t="str">
        <f t="shared" si="10"/>
        <v/>
      </c>
    </row>
    <row r="36" spans="1:31" ht="16.5" x14ac:dyDescent="0.2">
      <c r="A36" s="119">
        <v>27</v>
      </c>
      <c r="B36" s="128"/>
      <c r="C36" s="126"/>
      <c r="D36" s="122"/>
      <c r="E36" s="123"/>
      <c r="F36" s="124"/>
      <c r="G36" s="125"/>
      <c r="H36" s="122"/>
      <c r="I36" s="123"/>
      <c r="J36" s="124"/>
      <c r="K36" s="125"/>
      <c r="L36" s="122"/>
      <c r="M36" s="123"/>
      <c r="N36" s="124"/>
      <c r="O36" s="125"/>
      <c r="P36" s="122"/>
      <c r="Q36" s="123"/>
      <c r="R36" s="124"/>
      <c r="S36" s="125"/>
      <c r="T36" s="113" t="str">
        <f t="shared" si="0"/>
        <v/>
      </c>
      <c r="U36" s="114" t="str">
        <f t="shared" si="1"/>
        <v/>
      </c>
      <c r="V36" s="115" t="str">
        <f t="shared" si="2"/>
        <v/>
      </c>
      <c r="W36" s="116" t="str">
        <f t="shared" si="3"/>
        <v/>
      </c>
      <c r="X36" s="117" t="str">
        <f t="shared" si="4"/>
        <v/>
      </c>
      <c r="Y36" s="117" t="str">
        <f t="shared" si="8"/>
        <v/>
      </c>
      <c r="Z36" s="117" t="str">
        <f t="shared" si="8"/>
        <v/>
      </c>
      <c r="AA36" s="118">
        <f t="shared" si="5"/>
        <v>0</v>
      </c>
      <c r="AB36" s="117" t="str">
        <f t="shared" si="9"/>
        <v/>
      </c>
      <c r="AC36" s="117" t="str">
        <f t="shared" si="6"/>
        <v/>
      </c>
      <c r="AD36" s="117" t="str">
        <f t="shared" si="7"/>
        <v/>
      </c>
      <c r="AE36" s="117" t="str">
        <f t="shared" si="10"/>
        <v/>
      </c>
    </row>
    <row r="37" spans="1:31" ht="16.5" x14ac:dyDescent="0.2">
      <c r="A37" s="110">
        <v>28</v>
      </c>
      <c r="B37" s="128"/>
      <c r="C37" s="126"/>
      <c r="D37" s="122"/>
      <c r="E37" s="123"/>
      <c r="F37" s="124"/>
      <c r="G37" s="125"/>
      <c r="H37" s="122"/>
      <c r="I37" s="123"/>
      <c r="J37" s="124"/>
      <c r="K37" s="125"/>
      <c r="L37" s="122"/>
      <c r="M37" s="123"/>
      <c r="N37" s="124"/>
      <c r="O37" s="125"/>
      <c r="P37" s="122"/>
      <c r="Q37" s="123"/>
      <c r="R37" s="124"/>
      <c r="S37" s="125"/>
      <c r="T37" s="113" t="str">
        <f t="shared" si="0"/>
        <v/>
      </c>
      <c r="U37" s="114" t="str">
        <f t="shared" si="1"/>
        <v/>
      </c>
      <c r="V37" s="115" t="str">
        <f t="shared" si="2"/>
        <v/>
      </c>
      <c r="W37" s="116" t="str">
        <f t="shared" si="3"/>
        <v/>
      </c>
      <c r="X37" s="117" t="str">
        <f t="shared" si="4"/>
        <v/>
      </c>
      <c r="Y37" s="117" t="str">
        <f t="shared" si="8"/>
        <v/>
      </c>
      <c r="Z37" s="117" t="str">
        <f t="shared" si="8"/>
        <v/>
      </c>
      <c r="AA37" s="118">
        <f t="shared" si="5"/>
        <v>0</v>
      </c>
      <c r="AB37" s="117" t="str">
        <f t="shared" si="9"/>
        <v/>
      </c>
      <c r="AC37" s="117" t="str">
        <f t="shared" si="6"/>
        <v/>
      </c>
      <c r="AD37" s="117" t="str">
        <f t="shared" si="7"/>
        <v/>
      </c>
      <c r="AE37" s="117" t="str">
        <f t="shared" si="10"/>
        <v/>
      </c>
    </row>
    <row r="38" spans="1:31" ht="16.5" x14ac:dyDescent="0.2">
      <c r="A38" s="119">
        <v>29</v>
      </c>
      <c r="B38" s="128"/>
      <c r="C38" s="126"/>
      <c r="D38" s="122"/>
      <c r="E38" s="123"/>
      <c r="F38" s="124"/>
      <c r="G38" s="125"/>
      <c r="H38" s="122"/>
      <c r="I38" s="123"/>
      <c r="J38" s="124"/>
      <c r="K38" s="125"/>
      <c r="L38" s="122"/>
      <c r="M38" s="123"/>
      <c r="N38" s="124"/>
      <c r="O38" s="125"/>
      <c r="P38" s="122"/>
      <c r="Q38" s="123"/>
      <c r="R38" s="124"/>
      <c r="S38" s="125"/>
      <c r="T38" s="113" t="str">
        <f t="shared" si="0"/>
        <v/>
      </c>
      <c r="U38" s="114" t="str">
        <f t="shared" si="1"/>
        <v/>
      </c>
      <c r="V38" s="115" t="str">
        <f t="shared" si="2"/>
        <v/>
      </c>
      <c r="W38" s="116" t="str">
        <f t="shared" si="3"/>
        <v/>
      </c>
      <c r="X38" s="117" t="str">
        <f t="shared" si="4"/>
        <v/>
      </c>
      <c r="Y38" s="117" t="str">
        <f t="shared" si="8"/>
        <v/>
      </c>
      <c r="Z38" s="117" t="str">
        <f t="shared" si="8"/>
        <v/>
      </c>
      <c r="AA38" s="118">
        <f t="shared" si="5"/>
        <v>0</v>
      </c>
      <c r="AB38" s="117" t="str">
        <f t="shared" si="9"/>
        <v/>
      </c>
      <c r="AC38" s="117" t="str">
        <f t="shared" si="6"/>
        <v/>
      </c>
      <c r="AD38" s="117" t="str">
        <f t="shared" si="7"/>
        <v/>
      </c>
      <c r="AE38" s="117" t="str">
        <f t="shared" si="10"/>
        <v/>
      </c>
    </row>
    <row r="39" spans="1:31" ht="16.5" x14ac:dyDescent="0.2">
      <c r="A39" s="119">
        <v>30</v>
      </c>
      <c r="B39" s="128"/>
      <c r="C39" s="126"/>
      <c r="D39" s="122"/>
      <c r="E39" s="123"/>
      <c r="F39" s="124"/>
      <c r="G39" s="125"/>
      <c r="H39" s="122"/>
      <c r="I39" s="123"/>
      <c r="J39" s="124"/>
      <c r="K39" s="125"/>
      <c r="L39" s="122"/>
      <c r="M39" s="123"/>
      <c r="N39" s="124"/>
      <c r="O39" s="125"/>
      <c r="P39" s="122"/>
      <c r="Q39" s="123"/>
      <c r="R39" s="124"/>
      <c r="S39" s="125"/>
      <c r="T39" s="113" t="str">
        <f t="shared" si="0"/>
        <v/>
      </c>
      <c r="U39" s="114" t="str">
        <f t="shared" si="1"/>
        <v/>
      </c>
      <c r="V39" s="115" t="str">
        <f t="shared" si="2"/>
        <v/>
      </c>
      <c r="W39" s="116" t="str">
        <f t="shared" si="3"/>
        <v/>
      </c>
      <c r="X39" s="117" t="str">
        <f t="shared" si="4"/>
        <v/>
      </c>
      <c r="Y39" s="117" t="str">
        <f t="shared" si="8"/>
        <v/>
      </c>
      <c r="Z39" s="117" t="str">
        <f t="shared" si="8"/>
        <v/>
      </c>
      <c r="AA39" s="118">
        <f t="shared" si="5"/>
        <v>0</v>
      </c>
      <c r="AB39" s="117" t="str">
        <f t="shared" si="9"/>
        <v/>
      </c>
      <c r="AC39" s="117" t="str">
        <f t="shared" si="6"/>
        <v/>
      </c>
      <c r="AD39" s="117" t="str">
        <f t="shared" si="7"/>
        <v/>
      </c>
      <c r="AE39" s="117" t="str">
        <f t="shared" si="10"/>
        <v/>
      </c>
    </row>
    <row r="40" spans="1:31" ht="16.5" x14ac:dyDescent="0.2">
      <c r="A40" s="110">
        <v>31</v>
      </c>
      <c r="B40" s="128"/>
      <c r="C40" s="126"/>
      <c r="D40" s="122"/>
      <c r="E40" s="123"/>
      <c r="F40" s="124"/>
      <c r="G40" s="125"/>
      <c r="H40" s="122"/>
      <c r="I40" s="123"/>
      <c r="J40" s="124"/>
      <c r="K40" s="125"/>
      <c r="L40" s="122"/>
      <c r="M40" s="123"/>
      <c r="N40" s="124"/>
      <c r="O40" s="125"/>
      <c r="P40" s="122"/>
      <c r="Q40" s="123"/>
      <c r="R40" s="124"/>
      <c r="S40" s="125"/>
      <c r="T40" s="113" t="str">
        <f t="shared" si="0"/>
        <v/>
      </c>
      <c r="U40" s="114" t="str">
        <f t="shared" si="1"/>
        <v/>
      </c>
      <c r="V40" s="115" t="str">
        <f t="shared" si="2"/>
        <v/>
      </c>
      <c r="W40" s="116" t="str">
        <f t="shared" si="3"/>
        <v/>
      </c>
      <c r="X40" s="117" t="str">
        <f t="shared" si="4"/>
        <v/>
      </c>
      <c r="Y40" s="117" t="str">
        <f t="shared" si="8"/>
        <v/>
      </c>
      <c r="Z40" s="117" t="str">
        <f t="shared" si="8"/>
        <v/>
      </c>
      <c r="AA40" s="118">
        <f t="shared" si="5"/>
        <v>0</v>
      </c>
      <c r="AB40" s="117" t="str">
        <f t="shared" si="9"/>
        <v/>
      </c>
      <c r="AC40" s="117" t="str">
        <f t="shared" si="6"/>
        <v/>
      </c>
      <c r="AD40" s="117" t="str">
        <f t="shared" si="7"/>
        <v/>
      </c>
      <c r="AE40" s="117" t="str">
        <f t="shared" si="10"/>
        <v/>
      </c>
    </row>
    <row r="41" spans="1:31" ht="16.5" x14ac:dyDescent="0.2">
      <c r="A41" s="119">
        <v>32</v>
      </c>
      <c r="B41" s="128"/>
      <c r="C41" s="126"/>
      <c r="D41" s="122"/>
      <c r="E41" s="123"/>
      <c r="F41" s="124"/>
      <c r="G41" s="125"/>
      <c r="H41" s="122"/>
      <c r="I41" s="123"/>
      <c r="J41" s="124"/>
      <c r="K41" s="125"/>
      <c r="L41" s="122"/>
      <c r="M41" s="123"/>
      <c r="N41" s="124"/>
      <c r="O41" s="125"/>
      <c r="P41" s="122"/>
      <c r="Q41" s="123"/>
      <c r="R41" s="124"/>
      <c r="S41" s="125"/>
      <c r="T41" s="113" t="str">
        <f t="shared" si="0"/>
        <v/>
      </c>
      <c r="U41" s="114" t="str">
        <f t="shared" si="1"/>
        <v/>
      </c>
      <c r="V41" s="115" t="str">
        <f t="shared" si="2"/>
        <v/>
      </c>
      <c r="W41" s="116" t="str">
        <f t="shared" si="3"/>
        <v/>
      </c>
      <c r="X41" s="117" t="str">
        <f t="shared" si="4"/>
        <v/>
      </c>
      <c r="Y41" s="117" t="str">
        <f t="shared" si="8"/>
        <v/>
      </c>
      <c r="Z41" s="117" t="str">
        <f t="shared" si="8"/>
        <v/>
      </c>
      <c r="AA41" s="118">
        <f t="shared" si="5"/>
        <v>0</v>
      </c>
      <c r="AB41" s="117" t="str">
        <f t="shared" si="9"/>
        <v/>
      </c>
      <c r="AC41" s="117" t="str">
        <f t="shared" si="6"/>
        <v/>
      </c>
      <c r="AD41" s="117" t="str">
        <f t="shared" si="7"/>
        <v/>
      </c>
      <c r="AE41" s="117" t="str">
        <f t="shared" si="10"/>
        <v/>
      </c>
    </row>
    <row r="42" spans="1:31" ht="16.5" x14ac:dyDescent="0.2">
      <c r="A42" s="119">
        <v>33</v>
      </c>
      <c r="B42" s="128"/>
      <c r="C42" s="126"/>
      <c r="D42" s="122"/>
      <c r="E42" s="123"/>
      <c r="F42" s="124"/>
      <c r="G42" s="125"/>
      <c r="H42" s="122"/>
      <c r="I42" s="123"/>
      <c r="J42" s="124"/>
      <c r="K42" s="125"/>
      <c r="L42" s="122"/>
      <c r="M42" s="123"/>
      <c r="N42" s="124"/>
      <c r="O42" s="125"/>
      <c r="P42" s="122"/>
      <c r="Q42" s="123"/>
      <c r="R42" s="124"/>
      <c r="S42" s="125"/>
      <c r="T42" s="113" t="str">
        <f t="shared" si="0"/>
        <v/>
      </c>
      <c r="U42" s="114" t="str">
        <f t="shared" si="1"/>
        <v/>
      </c>
      <c r="V42" s="115" t="str">
        <f t="shared" si="2"/>
        <v/>
      </c>
      <c r="W42" s="116" t="str">
        <f t="shared" si="3"/>
        <v/>
      </c>
      <c r="X42" s="117" t="str">
        <f t="shared" si="4"/>
        <v/>
      </c>
      <c r="Y42" s="117" t="str">
        <f t="shared" si="8"/>
        <v/>
      </c>
      <c r="Z42" s="117" t="str">
        <f t="shared" si="8"/>
        <v/>
      </c>
      <c r="AA42" s="118">
        <f t="shared" si="5"/>
        <v>0</v>
      </c>
      <c r="AB42" s="117" t="str">
        <f t="shared" si="9"/>
        <v/>
      </c>
      <c r="AC42" s="117" t="str">
        <f t="shared" si="6"/>
        <v/>
      </c>
      <c r="AD42" s="117" t="str">
        <f t="shared" si="7"/>
        <v/>
      </c>
      <c r="AE42" s="117" t="str">
        <f t="shared" si="10"/>
        <v/>
      </c>
    </row>
    <row r="43" spans="1:31" ht="16.5" x14ac:dyDescent="0.2">
      <c r="A43" s="110">
        <v>34</v>
      </c>
      <c r="B43" s="128"/>
      <c r="C43" s="126"/>
      <c r="D43" s="122"/>
      <c r="E43" s="123"/>
      <c r="F43" s="124"/>
      <c r="G43" s="125"/>
      <c r="H43" s="122"/>
      <c r="I43" s="123"/>
      <c r="J43" s="124"/>
      <c r="K43" s="125"/>
      <c r="L43" s="122"/>
      <c r="M43" s="123"/>
      <c r="N43" s="124"/>
      <c r="O43" s="125"/>
      <c r="P43" s="122"/>
      <c r="Q43" s="123"/>
      <c r="R43" s="124"/>
      <c r="S43" s="125"/>
      <c r="T43" s="113" t="str">
        <f t="shared" si="0"/>
        <v/>
      </c>
      <c r="U43" s="114" t="str">
        <f t="shared" si="1"/>
        <v/>
      </c>
      <c r="V43" s="115" t="str">
        <f t="shared" si="2"/>
        <v/>
      </c>
      <c r="W43" s="116" t="str">
        <f t="shared" si="3"/>
        <v/>
      </c>
      <c r="X43" s="117" t="str">
        <f t="shared" si="4"/>
        <v/>
      </c>
      <c r="Y43" s="117" t="str">
        <f t="shared" si="8"/>
        <v/>
      </c>
      <c r="Z43" s="117" t="str">
        <f t="shared" si="8"/>
        <v/>
      </c>
      <c r="AA43" s="118">
        <f t="shared" si="5"/>
        <v>0</v>
      </c>
      <c r="AB43" s="117" t="str">
        <f t="shared" si="9"/>
        <v/>
      </c>
      <c r="AC43" s="117" t="str">
        <f t="shared" si="6"/>
        <v/>
      </c>
      <c r="AD43" s="117" t="str">
        <f t="shared" si="7"/>
        <v/>
      </c>
      <c r="AE43" s="117" t="str">
        <f t="shared" si="10"/>
        <v/>
      </c>
    </row>
    <row r="44" spans="1:31" ht="16.5" x14ac:dyDescent="0.2">
      <c r="A44" s="119">
        <v>35</v>
      </c>
      <c r="B44" s="128"/>
      <c r="C44" s="126"/>
      <c r="D44" s="122"/>
      <c r="E44" s="123"/>
      <c r="F44" s="124"/>
      <c r="G44" s="125"/>
      <c r="H44" s="122"/>
      <c r="I44" s="123"/>
      <c r="J44" s="124"/>
      <c r="K44" s="125"/>
      <c r="L44" s="122"/>
      <c r="M44" s="123"/>
      <c r="N44" s="124"/>
      <c r="O44" s="125"/>
      <c r="P44" s="122"/>
      <c r="Q44" s="123"/>
      <c r="R44" s="124"/>
      <c r="S44" s="125"/>
      <c r="T44" s="113" t="str">
        <f t="shared" si="0"/>
        <v/>
      </c>
      <c r="U44" s="114" t="str">
        <f t="shared" si="1"/>
        <v/>
      </c>
      <c r="V44" s="115" t="str">
        <f t="shared" si="2"/>
        <v/>
      </c>
      <c r="W44" s="116" t="str">
        <f t="shared" si="3"/>
        <v/>
      </c>
      <c r="X44" s="117" t="str">
        <f t="shared" si="4"/>
        <v/>
      </c>
      <c r="Y44" s="117" t="str">
        <f t="shared" si="8"/>
        <v/>
      </c>
      <c r="Z44" s="117" t="str">
        <f t="shared" si="8"/>
        <v/>
      </c>
      <c r="AA44" s="118">
        <f t="shared" si="5"/>
        <v>0</v>
      </c>
      <c r="AB44" s="117" t="str">
        <f t="shared" si="9"/>
        <v/>
      </c>
      <c r="AC44" s="117" t="str">
        <f t="shared" si="6"/>
        <v/>
      </c>
      <c r="AD44" s="117" t="str">
        <f t="shared" si="7"/>
        <v/>
      </c>
      <c r="AE44" s="117" t="str">
        <f t="shared" si="10"/>
        <v/>
      </c>
    </row>
    <row r="45" spans="1:31" ht="16.5" x14ac:dyDescent="0.2">
      <c r="A45" s="119">
        <v>36</v>
      </c>
      <c r="B45" s="128"/>
      <c r="C45" s="126"/>
      <c r="D45" s="122"/>
      <c r="E45" s="123"/>
      <c r="F45" s="124"/>
      <c r="G45" s="125"/>
      <c r="H45" s="122"/>
      <c r="I45" s="123"/>
      <c r="J45" s="124"/>
      <c r="K45" s="125"/>
      <c r="L45" s="122"/>
      <c r="M45" s="123"/>
      <c r="N45" s="124"/>
      <c r="O45" s="125"/>
      <c r="P45" s="122"/>
      <c r="Q45" s="123"/>
      <c r="R45" s="124"/>
      <c r="S45" s="125"/>
      <c r="T45" s="113" t="str">
        <f t="shared" si="0"/>
        <v/>
      </c>
      <c r="U45" s="114" t="str">
        <f t="shared" si="1"/>
        <v/>
      </c>
      <c r="V45" s="115" t="str">
        <f t="shared" si="2"/>
        <v/>
      </c>
      <c r="W45" s="116" t="str">
        <f t="shared" si="3"/>
        <v/>
      </c>
      <c r="X45" s="117" t="str">
        <f t="shared" si="4"/>
        <v/>
      </c>
      <c r="Y45" s="117" t="str">
        <f t="shared" si="8"/>
        <v/>
      </c>
      <c r="Z45" s="117" t="str">
        <f t="shared" si="8"/>
        <v/>
      </c>
      <c r="AA45" s="118">
        <f t="shared" si="5"/>
        <v>0</v>
      </c>
      <c r="AB45" s="117" t="str">
        <f t="shared" si="9"/>
        <v/>
      </c>
      <c r="AC45" s="117" t="str">
        <f t="shared" si="6"/>
        <v/>
      </c>
      <c r="AD45" s="117" t="str">
        <f t="shared" si="7"/>
        <v/>
      </c>
      <c r="AE45" s="117" t="str">
        <f t="shared" si="10"/>
        <v/>
      </c>
    </row>
    <row r="46" spans="1:31" ht="16.5" x14ac:dyDescent="0.2">
      <c r="A46" s="110">
        <v>37</v>
      </c>
      <c r="B46" s="128"/>
      <c r="C46" s="126"/>
      <c r="D46" s="122"/>
      <c r="E46" s="123"/>
      <c r="F46" s="124"/>
      <c r="G46" s="125"/>
      <c r="H46" s="122"/>
      <c r="I46" s="123"/>
      <c r="J46" s="124"/>
      <c r="K46" s="125"/>
      <c r="L46" s="122"/>
      <c r="M46" s="123"/>
      <c r="N46" s="124"/>
      <c r="O46" s="125"/>
      <c r="P46" s="122"/>
      <c r="Q46" s="123"/>
      <c r="R46" s="124"/>
      <c r="S46" s="125"/>
      <c r="T46" s="113" t="str">
        <f t="shared" si="0"/>
        <v/>
      </c>
      <c r="U46" s="114" t="str">
        <f t="shared" si="1"/>
        <v/>
      </c>
      <c r="V46" s="115" t="str">
        <f t="shared" si="2"/>
        <v/>
      </c>
      <c r="W46" s="116" t="str">
        <f t="shared" si="3"/>
        <v/>
      </c>
      <c r="X46" s="117" t="str">
        <f t="shared" si="4"/>
        <v/>
      </c>
      <c r="Y46" s="117" t="str">
        <f t="shared" si="8"/>
        <v/>
      </c>
      <c r="Z46" s="117" t="str">
        <f t="shared" si="8"/>
        <v/>
      </c>
      <c r="AA46" s="118">
        <f t="shared" si="5"/>
        <v>0</v>
      </c>
      <c r="AB46" s="117" t="str">
        <f t="shared" si="9"/>
        <v/>
      </c>
      <c r="AC46" s="117" t="str">
        <f t="shared" si="6"/>
        <v/>
      </c>
      <c r="AD46" s="117" t="str">
        <f t="shared" si="7"/>
        <v/>
      </c>
      <c r="AE46" s="117" t="str">
        <f t="shared" si="10"/>
        <v/>
      </c>
    </row>
    <row r="47" spans="1:31" ht="16.5" x14ac:dyDescent="0.2">
      <c r="A47" s="119">
        <v>38</v>
      </c>
      <c r="B47" s="128"/>
      <c r="C47" s="126"/>
      <c r="D47" s="122"/>
      <c r="E47" s="123"/>
      <c r="F47" s="124"/>
      <c r="G47" s="125"/>
      <c r="H47" s="122"/>
      <c r="I47" s="123"/>
      <c r="J47" s="124"/>
      <c r="K47" s="125"/>
      <c r="L47" s="122"/>
      <c r="M47" s="123"/>
      <c r="N47" s="124"/>
      <c r="O47" s="125"/>
      <c r="P47" s="122"/>
      <c r="Q47" s="123"/>
      <c r="R47" s="124"/>
      <c r="S47" s="125"/>
      <c r="T47" s="113" t="str">
        <f t="shared" si="0"/>
        <v/>
      </c>
      <c r="U47" s="114" t="str">
        <f t="shared" si="1"/>
        <v/>
      </c>
      <c r="V47" s="115" t="str">
        <f t="shared" si="2"/>
        <v/>
      </c>
      <c r="W47" s="116" t="str">
        <f t="shared" si="3"/>
        <v/>
      </c>
      <c r="X47" s="117" t="str">
        <f t="shared" si="4"/>
        <v/>
      </c>
      <c r="Y47" s="117" t="str">
        <f t="shared" si="8"/>
        <v/>
      </c>
      <c r="Z47" s="117" t="str">
        <f t="shared" si="8"/>
        <v/>
      </c>
      <c r="AA47" s="118">
        <f t="shared" si="5"/>
        <v>0</v>
      </c>
      <c r="AB47" s="117" t="str">
        <f t="shared" si="9"/>
        <v/>
      </c>
      <c r="AC47" s="117" t="str">
        <f t="shared" si="6"/>
        <v/>
      </c>
      <c r="AD47" s="117" t="str">
        <f t="shared" si="7"/>
        <v/>
      </c>
      <c r="AE47" s="117" t="str">
        <f t="shared" si="10"/>
        <v/>
      </c>
    </row>
    <row r="48" spans="1:31" ht="16.5" x14ac:dyDescent="0.2">
      <c r="A48" s="119">
        <v>39</v>
      </c>
      <c r="B48" s="128"/>
      <c r="C48" s="126"/>
      <c r="D48" s="122"/>
      <c r="E48" s="123"/>
      <c r="F48" s="124"/>
      <c r="G48" s="125"/>
      <c r="H48" s="122"/>
      <c r="I48" s="123"/>
      <c r="J48" s="124"/>
      <c r="K48" s="125"/>
      <c r="L48" s="122"/>
      <c r="M48" s="123"/>
      <c r="N48" s="124"/>
      <c r="O48" s="125"/>
      <c r="P48" s="122"/>
      <c r="Q48" s="123"/>
      <c r="R48" s="124"/>
      <c r="S48" s="125"/>
      <c r="T48" s="113" t="str">
        <f t="shared" si="0"/>
        <v/>
      </c>
      <c r="U48" s="114" t="str">
        <f t="shared" si="1"/>
        <v/>
      </c>
      <c r="V48" s="115" t="str">
        <f t="shared" si="2"/>
        <v/>
      </c>
      <c r="W48" s="116" t="str">
        <f t="shared" si="3"/>
        <v/>
      </c>
      <c r="X48" s="117" t="str">
        <f t="shared" si="4"/>
        <v/>
      </c>
      <c r="Y48" s="117" t="str">
        <f t="shared" si="8"/>
        <v/>
      </c>
      <c r="Z48" s="117" t="str">
        <f t="shared" si="8"/>
        <v/>
      </c>
      <c r="AA48" s="118">
        <f t="shared" si="5"/>
        <v>0</v>
      </c>
      <c r="AB48" s="117" t="str">
        <f t="shared" si="9"/>
        <v/>
      </c>
      <c r="AC48" s="117" t="str">
        <f t="shared" si="6"/>
        <v/>
      </c>
      <c r="AD48" s="117" t="str">
        <f t="shared" si="7"/>
        <v/>
      </c>
      <c r="AE48" s="117" t="str">
        <f t="shared" si="10"/>
        <v/>
      </c>
    </row>
    <row r="49" spans="1:31" ht="17.25" thickBot="1" x14ac:dyDescent="0.25">
      <c r="A49" s="129">
        <v>40</v>
      </c>
      <c r="B49" s="130"/>
      <c r="C49" s="131"/>
      <c r="D49" s="132"/>
      <c r="E49" s="133"/>
      <c r="F49" s="134"/>
      <c r="G49" s="135"/>
      <c r="H49" s="132"/>
      <c r="I49" s="133"/>
      <c r="J49" s="134"/>
      <c r="K49" s="135"/>
      <c r="L49" s="132"/>
      <c r="M49" s="133"/>
      <c r="N49" s="134"/>
      <c r="O49" s="135"/>
      <c r="P49" s="132"/>
      <c r="Q49" s="133"/>
      <c r="R49" s="134"/>
      <c r="S49" s="135"/>
      <c r="T49" s="136" t="str">
        <f t="shared" si="0"/>
        <v/>
      </c>
      <c r="U49" s="137" t="str">
        <f t="shared" si="1"/>
        <v/>
      </c>
      <c r="V49" s="138" t="str">
        <f t="shared" si="2"/>
        <v/>
      </c>
      <c r="W49" s="139" t="str">
        <f t="shared" si="3"/>
        <v/>
      </c>
      <c r="X49" s="117" t="str">
        <f t="shared" si="4"/>
        <v/>
      </c>
      <c r="Y49" s="117" t="str">
        <f t="shared" si="8"/>
        <v/>
      </c>
      <c r="Z49" s="117" t="str">
        <f t="shared" si="8"/>
        <v/>
      </c>
      <c r="AA49" s="118">
        <f t="shared" si="5"/>
        <v>0</v>
      </c>
      <c r="AB49" s="117" t="str">
        <f t="shared" si="9"/>
        <v/>
      </c>
      <c r="AC49" s="117" t="str">
        <f t="shared" si="6"/>
        <v/>
      </c>
      <c r="AD49" s="117" t="str">
        <f t="shared" si="7"/>
        <v/>
      </c>
      <c r="AE49" s="117" t="str">
        <f t="shared" si="10"/>
        <v/>
      </c>
    </row>
    <row r="50" spans="1:31" ht="16.5" thickTop="1" x14ac:dyDescent="0.2">
      <c r="B50" s="140"/>
      <c r="C50" s="141"/>
      <c r="D50" s="142"/>
      <c r="E50" s="143"/>
      <c r="F50" s="142"/>
      <c r="G50" s="143"/>
      <c r="H50" s="142"/>
      <c r="I50" s="143"/>
      <c r="J50" s="142"/>
      <c r="K50" s="143"/>
      <c r="L50" s="142"/>
      <c r="M50" s="143"/>
      <c r="N50" s="142"/>
      <c r="O50" s="143"/>
      <c r="P50" s="142"/>
      <c r="Q50" s="143"/>
      <c r="R50" s="142"/>
      <c r="S50" s="143"/>
      <c r="T50" s="143"/>
      <c r="U50" s="142"/>
      <c r="V50" s="143"/>
      <c r="W50" s="144"/>
    </row>
    <row r="51" spans="1:31" ht="15.75" x14ac:dyDescent="0.2">
      <c r="B51" s="140"/>
      <c r="C51" s="141"/>
      <c r="D51" s="142"/>
      <c r="E51" s="143"/>
      <c r="F51" s="142"/>
      <c r="G51" s="143"/>
      <c r="H51" s="142"/>
      <c r="I51" s="143"/>
      <c r="J51" s="142"/>
      <c r="K51" s="143"/>
      <c r="L51" s="142"/>
      <c r="M51" s="143"/>
      <c r="N51" s="142"/>
      <c r="O51" s="143"/>
      <c r="P51" s="142"/>
      <c r="Q51" s="143"/>
      <c r="R51" s="142"/>
      <c r="S51" s="143"/>
      <c r="T51" s="143"/>
      <c r="U51" s="142"/>
      <c r="V51" s="143"/>
      <c r="W51" s="144"/>
    </row>
    <row r="52" spans="1:31" ht="15.75" x14ac:dyDescent="0.2">
      <c r="B52" s="140"/>
      <c r="C52" s="141"/>
      <c r="D52" s="142"/>
      <c r="E52" s="143"/>
      <c r="F52" s="142"/>
      <c r="G52" s="143"/>
      <c r="H52" s="142"/>
      <c r="I52" s="143"/>
      <c r="J52" s="142"/>
      <c r="K52" s="143"/>
      <c r="L52" s="142"/>
      <c r="M52" s="143"/>
      <c r="N52" s="142"/>
      <c r="O52" s="143"/>
      <c r="P52" s="142"/>
      <c r="Q52" s="143"/>
      <c r="R52" s="142"/>
      <c r="S52" s="143"/>
      <c r="T52" s="143"/>
      <c r="U52" s="142"/>
      <c r="V52" s="143"/>
      <c r="W52" s="144"/>
    </row>
    <row r="53" spans="1:31" ht="15.75" x14ac:dyDescent="0.2">
      <c r="B53" s="140"/>
      <c r="C53" s="141"/>
      <c r="D53" s="142"/>
      <c r="E53" s="143"/>
      <c r="F53" s="142"/>
      <c r="G53" s="143"/>
      <c r="H53" s="142"/>
      <c r="I53" s="143"/>
      <c r="J53" s="142"/>
      <c r="K53" s="143"/>
      <c r="L53" s="142"/>
      <c r="M53" s="143"/>
      <c r="N53" s="142"/>
      <c r="O53" s="143"/>
      <c r="P53" s="142"/>
      <c r="Q53" s="143"/>
      <c r="R53" s="142"/>
      <c r="S53" s="143"/>
      <c r="T53" s="143"/>
      <c r="U53" s="142"/>
      <c r="V53" s="143"/>
      <c r="W53" s="144"/>
    </row>
  </sheetData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D5:E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32B24664-FFB6-4EEA-8C2C-0F3F2E250873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F5EB-946C-4C23-A599-3903F2994CA4}">
  <sheetPr codeName="Sheet19">
    <tabColor rgb="FF00B0F0"/>
    <pageSetUpPr autoPageBreaks="0" fitToPage="1"/>
  </sheetPr>
  <dimension ref="A1:K186"/>
  <sheetViews>
    <sheetView showRowColHeaders="0" showWhiteSpace="0" zoomScaleNormal="100" workbookViewId="0">
      <selection activeCell="J42" sqref="J42"/>
    </sheetView>
  </sheetViews>
  <sheetFormatPr defaultRowHeight="12.75" x14ac:dyDescent="0.2"/>
  <cols>
    <col min="1" max="1" width="5" style="240" customWidth="1"/>
    <col min="2" max="2" width="25.85546875" style="228" customWidth="1"/>
    <col min="3" max="3" width="21.85546875" style="228" customWidth="1"/>
    <col min="4" max="4" width="8.7109375" style="249" customWidth="1"/>
    <col min="5" max="5" width="9.42578125" style="146" customWidth="1"/>
    <col min="6" max="6" width="8.28515625" style="251" customWidth="1"/>
    <col min="7" max="7" width="10.28515625" style="249" customWidth="1"/>
    <col min="8" max="8" width="10.28515625" style="240" hidden="1" customWidth="1"/>
    <col min="9" max="9" width="9.140625" style="228"/>
    <col min="10" max="10" width="10.7109375" style="229" customWidth="1"/>
    <col min="11" max="11" width="10.42578125" style="229" customWidth="1"/>
    <col min="12" max="12" width="14.28515625" style="228" customWidth="1"/>
    <col min="13" max="256" width="9.140625" style="228"/>
    <col min="257" max="257" width="5" style="228" customWidth="1"/>
    <col min="258" max="258" width="25.85546875" style="228" customWidth="1"/>
    <col min="259" max="259" width="21.85546875" style="228" customWidth="1"/>
    <col min="260" max="260" width="8.7109375" style="228" customWidth="1"/>
    <col min="261" max="261" width="9.42578125" style="228" customWidth="1"/>
    <col min="262" max="262" width="8.28515625" style="228" customWidth="1"/>
    <col min="263" max="263" width="10.28515625" style="228" customWidth="1"/>
    <col min="264" max="264" width="0" style="228" hidden="1" customWidth="1"/>
    <col min="265" max="265" width="9.140625" style="228"/>
    <col min="266" max="266" width="10.7109375" style="228" customWidth="1"/>
    <col min="267" max="267" width="10.42578125" style="228" customWidth="1"/>
    <col min="268" max="268" width="14.28515625" style="228" customWidth="1"/>
    <col min="269" max="512" width="9.140625" style="228"/>
    <col min="513" max="513" width="5" style="228" customWidth="1"/>
    <col min="514" max="514" width="25.85546875" style="228" customWidth="1"/>
    <col min="515" max="515" width="21.85546875" style="228" customWidth="1"/>
    <col min="516" max="516" width="8.7109375" style="228" customWidth="1"/>
    <col min="517" max="517" width="9.42578125" style="228" customWidth="1"/>
    <col min="518" max="518" width="8.28515625" style="228" customWidth="1"/>
    <col min="519" max="519" width="10.28515625" style="228" customWidth="1"/>
    <col min="520" max="520" width="0" style="228" hidden="1" customWidth="1"/>
    <col min="521" max="521" width="9.140625" style="228"/>
    <col min="522" max="522" width="10.7109375" style="228" customWidth="1"/>
    <col min="523" max="523" width="10.42578125" style="228" customWidth="1"/>
    <col min="524" max="524" width="14.28515625" style="228" customWidth="1"/>
    <col min="525" max="768" width="9.140625" style="228"/>
    <col min="769" max="769" width="5" style="228" customWidth="1"/>
    <col min="770" max="770" width="25.85546875" style="228" customWidth="1"/>
    <col min="771" max="771" width="21.85546875" style="228" customWidth="1"/>
    <col min="772" max="772" width="8.7109375" style="228" customWidth="1"/>
    <col min="773" max="773" width="9.42578125" style="228" customWidth="1"/>
    <col min="774" max="774" width="8.28515625" style="228" customWidth="1"/>
    <col min="775" max="775" width="10.28515625" style="228" customWidth="1"/>
    <col min="776" max="776" width="0" style="228" hidden="1" customWidth="1"/>
    <col min="777" max="777" width="9.140625" style="228"/>
    <col min="778" max="778" width="10.7109375" style="228" customWidth="1"/>
    <col min="779" max="779" width="10.42578125" style="228" customWidth="1"/>
    <col min="780" max="780" width="14.28515625" style="228" customWidth="1"/>
    <col min="781" max="1024" width="9.140625" style="228"/>
    <col min="1025" max="1025" width="5" style="228" customWidth="1"/>
    <col min="1026" max="1026" width="25.85546875" style="228" customWidth="1"/>
    <col min="1027" max="1027" width="21.85546875" style="228" customWidth="1"/>
    <col min="1028" max="1028" width="8.7109375" style="228" customWidth="1"/>
    <col min="1029" max="1029" width="9.42578125" style="228" customWidth="1"/>
    <col min="1030" max="1030" width="8.28515625" style="228" customWidth="1"/>
    <col min="1031" max="1031" width="10.28515625" style="228" customWidth="1"/>
    <col min="1032" max="1032" width="0" style="228" hidden="1" customWidth="1"/>
    <col min="1033" max="1033" width="9.140625" style="228"/>
    <col min="1034" max="1034" width="10.7109375" style="228" customWidth="1"/>
    <col min="1035" max="1035" width="10.42578125" style="228" customWidth="1"/>
    <col min="1036" max="1036" width="14.28515625" style="228" customWidth="1"/>
    <col min="1037" max="1280" width="9.140625" style="228"/>
    <col min="1281" max="1281" width="5" style="228" customWidth="1"/>
    <col min="1282" max="1282" width="25.85546875" style="228" customWidth="1"/>
    <col min="1283" max="1283" width="21.85546875" style="228" customWidth="1"/>
    <col min="1284" max="1284" width="8.7109375" style="228" customWidth="1"/>
    <col min="1285" max="1285" width="9.42578125" style="228" customWidth="1"/>
    <col min="1286" max="1286" width="8.28515625" style="228" customWidth="1"/>
    <col min="1287" max="1287" width="10.28515625" style="228" customWidth="1"/>
    <col min="1288" max="1288" width="0" style="228" hidden="1" customWidth="1"/>
    <col min="1289" max="1289" width="9.140625" style="228"/>
    <col min="1290" max="1290" width="10.7109375" style="228" customWidth="1"/>
    <col min="1291" max="1291" width="10.42578125" style="228" customWidth="1"/>
    <col min="1292" max="1292" width="14.28515625" style="228" customWidth="1"/>
    <col min="1293" max="1536" width="9.140625" style="228"/>
    <col min="1537" max="1537" width="5" style="228" customWidth="1"/>
    <col min="1538" max="1538" width="25.85546875" style="228" customWidth="1"/>
    <col min="1539" max="1539" width="21.85546875" style="228" customWidth="1"/>
    <col min="1540" max="1540" width="8.7109375" style="228" customWidth="1"/>
    <col min="1541" max="1541" width="9.42578125" style="228" customWidth="1"/>
    <col min="1542" max="1542" width="8.28515625" style="228" customWidth="1"/>
    <col min="1543" max="1543" width="10.28515625" style="228" customWidth="1"/>
    <col min="1544" max="1544" width="0" style="228" hidden="1" customWidth="1"/>
    <col min="1545" max="1545" width="9.140625" style="228"/>
    <col min="1546" max="1546" width="10.7109375" style="228" customWidth="1"/>
    <col min="1547" max="1547" width="10.42578125" style="228" customWidth="1"/>
    <col min="1548" max="1548" width="14.28515625" style="228" customWidth="1"/>
    <col min="1549" max="1792" width="9.140625" style="228"/>
    <col min="1793" max="1793" width="5" style="228" customWidth="1"/>
    <col min="1794" max="1794" width="25.85546875" style="228" customWidth="1"/>
    <col min="1795" max="1795" width="21.85546875" style="228" customWidth="1"/>
    <col min="1796" max="1796" width="8.7109375" style="228" customWidth="1"/>
    <col min="1797" max="1797" width="9.42578125" style="228" customWidth="1"/>
    <col min="1798" max="1798" width="8.28515625" style="228" customWidth="1"/>
    <col min="1799" max="1799" width="10.28515625" style="228" customWidth="1"/>
    <col min="1800" max="1800" width="0" style="228" hidden="1" customWidth="1"/>
    <col min="1801" max="1801" width="9.140625" style="228"/>
    <col min="1802" max="1802" width="10.7109375" style="228" customWidth="1"/>
    <col min="1803" max="1803" width="10.42578125" style="228" customWidth="1"/>
    <col min="1804" max="1804" width="14.28515625" style="228" customWidth="1"/>
    <col min="1805" max="2048" width="9.140625" style="228"/>
    <col min="2049" max="2049" width="5" style="228" customWidth="1"/>
    <col min="2050" max="2050" width="25.85546875" style="228" customWidth="1"/>
    <col min="2051" max="2051" width="21.85546875" style="228" customWidth="1"/>
    <col min="2052" max="2052" width="8.7109375" style="228" customWidth="1"/>
    <col min="2053" max="2053" width="9.42578125" style="228" customWidth="1"/>
    <col min="2054" max="2054" width="8.28515625" style="228" customWidth="1"/>
    <col min="2055" max="2055" width="10.28515625" style="228" customWidth="1"/>
    <col min="2056" max="2056" width="0" style="228" hidden="1" customWidth="1"/>
    <col min="2057" max="2057" width="9.140625" style="228"/>
    <col min="2058" max="2058" width="10.7109375" style="228" customWidth="1"/>
    <col min="2059" max="2059" width="10.42578125" style="228" customWidth="1"/>
    <col min="2060" max="2060" width="14.28515625" style="228" customWidth="1"/>
    <col min="2061" max="2304" width="9.140625" style="228"/>
    <col min="2305" max="2305" width="5" style="228" customWidth="1"/>
    <col min="2306" max="2306" width="25.85546875" style="228" customWidth="1"/>
    <col min="2307" max="2307" width="21.85546875" style="228" customWidth="1"/>
    <col min="2308" max="2308" width="8.7109375" style="228" customWidth="1"/>
    <col min="2309" max="2309" width="9.42578125" style="228" customWidth="1"/>
    <col min="2310" max="2310" width="8.28515625" style="228" customWidth="1"/>
    <col min="2311" max="2311" width="10.28515625" style="228" customWidth="1"/>
    <col min="2312" max="2312" width="0" style="228" hidden="1" customWidth="1"/>
    <col min="2313" max="2313" width="9.140625" style="228"/>
    <col min="2314" max="2314" width="10.7109375" style="228" customWidth="1"/>
    <col min="2315" max="2315" width="10.42578125" style="228" customWidth="1"/>
    <col min="2316" max="2316" width="14.28515625" style="228" customWidth="1"/>
    <col min="2317" max="2560" width="9.140625" style="228"/>
    <col min="2561" max="2561" width="5" style="228" customWidth="1"/>
    <col min="2562" max="2562" width="25.85546875" style="228" customWidth="1"/>
    <col min="2563" max="2563" width="21.85546875" style="228" customWidth="1"/>
    <col min="2564" max="2564" width="8.7109375" style="228" customWidth="1"/>
    <col min="2565" max="2565" width="9.42578125" style="228" customWidth="1"/>
    <col min="2566" max="2566" width="8.28515625" style="228" customWidth="1"/>
    <col min="2567" max="2567" width="10.28515625" style="228" customWidth="1"/>
    <col min="2568" max="2568" width="0" style="228" hidden="1" customWidth="1"/>
    <col min="2569" max="2569" width="9.140625" style="228"/>
    <col min="2570" max="2570" width="10.7109375" style="228" customWidth="1"/>
    <col min="2571" max="2571" width="10.42578125" style="228" customWidth="1"/>
    <col min="2572" max="2572" width="14.28515625" style="228" customWidth="1"/>
    <col min="2573" max="2816" width="9.140625" style="228"/>
    <col min="2817" max="2817" width="5" style="228" customWidth="1"/>
    <col min="2818" max="2818" width="25.85546875" style="228" customWidth="1"/>
    <col min="2819" max="2819" width="21.85546875" style="228" customWidth="1"/>
    <col min="2820" max="2820" width="8.7109375" style="228" customWidth="1"/>
    <col min="2821" max="2821" width="9.42578125" style="228" customWidth="1"/>
    <col min="2822" max="2822" width="8.28515625" style="228" customWidth="1"/>
    <col min="2823" max="2823" width="10.28515625" style="228" customWidth="1"/>
    <col min="2824" max="2824" width="0" style="228" hidden="1" customWidth="1"/>
    <col min="2825" max="2825" width="9.140625" style="228"/>
    <col min="2826" max="2826" width="10.7109375" style="228" customWidth="1"/>
    <col min="2827" max="2827" width="10.42578125" style="228" customWidth="1"/>
    <col min="2828" max="2828" width="14.28515625" style="228" customWidth="1"/>
    <col min="2829" max="3072" width="9.140625" style="228"/>
    <col min="3073" max="3073" width="5" style="228" customWidth="1"/>
    <col min="3074" max="3074" width="25.85546875" style="228" customWidth="1"/>
    <col min="3075" max="3075" width="21.85546875" style="228" customWidth="1"/>
    <col min="3076" max="3076" width="8.7109375" style="228" customWidth="1"/>
    <col min="3077" max="3077" width="9.42578125" style="228" customWidth="1"/>
    <col min="3078" max="3078" width="8.28515625" style="228" customWidth="1"/>
    <col min="3079" max="3079" width="10.28515625" style="228" customWidth="1"/>
    <col min="3080" max="3080" width="0" style="228" hidden="1" customWidth="1"/>
    <col min="3081" max="3081" width="9.140625" style="228"/>
    <col min="3082" max="3082" width="10.7109375" style="228" customWidth="1"/>
    <col min="3083" max="3083" width="10.42578125" style="228" customWidth="1"/>
    <col min="3084" max="3084" width="14.28515625" style="228" customWidth="1"/>
    <col min="3085" max="3328" width="9.140625" style="228"/>
    <col min="3329" max="3329" width="5" style="228" customWidth="1"/>
    <col min="3330" max="3330" width="25.85546875" style="228" customWidth="1"/>
    <col min="3331" max="3331" width="21.85546875" style="228" customWidth="1"/>
    <col min="3332" max="3332" width="8.7109375" style="228" customWidth="1"/>
    <col min="3333" max="3333" width="9.42578125" style="228" customWidth="1"/>
    <col min="3334" max="3334" width="8.28515625" style="228" customWidth="1"/>
    <col min="3335" max="3335" width="10.28515625" style="228" customWidth="1"/>
    <col min="3336" max="3336" width="0" style="228" hidden="1" customWidth="1"/>
    <col min="3337" max="3337" width="9.140625" style="228"/>
    <col min="3338" max="3338" width="10.7109375" style="228" customWidth="1"/>
    <col min="3339" max="3339" width="10.42578125" style="228" customWidth="1"/>
    <col min="3340" max="3340" width="14.28515625" style="228" customWidth="1"/>
    <col min="3341" max="3584" width="9.140625" style="228"/>
    <col min="3585" max="3585" width="5" style="228" customWidth="1"/>
    <col min="3586" max="3586" width="25.85546875" style="228" customWidth="1"/>
    <col min="3587" max="3587" width="21.85546875" style="228" customWidth="1"/>
    <col min="3588" max="3588" width="8.7109375" style="228" customWidth="1"/>
    <col min="3589" max="3589" width="9.42578125" style="228" customWidth="1"/>
    <col min="3590" max="3590" width="8.28515625" style="228" customWidth="1"/>
    <col min="3591" max="3591" width="10.28515625" style="228" customWidth="1"/>
    <col min="3592" max="3592" width="0" style="228" hidden="1" customWidth="1"/>
    <col min="3593" max="3593" width="9.140625" style="228"/>
    <col min="3594" max="3594" width="10.7109375" style="228" customWidth="1"/>
    <col min="3595" max="3595" width="10.42578125" style="228" customWidth="1"/>
    <col min="3596" max="3596" width="14.28515625" style="228" customWidth="1"/>
    <col min="3597" max="3840" width="9.140625" style="228"/>
    <col min="3841" max="3841" width="5" style="228" customWidth="1"/>
    <col min="3842" max="3842" width="25.85546875" style="228" customWidth="1"/>
    <col min="3843" max="3843" width="21.85546875" style="228" customWidth="1"/>
    <col min="3844" max="3844" width="8.7109375" style="228" customWidth="1"/>
    <col min="3845" max="3845" width="9.42578125" style="228" customWidth="1"/>
    <col min="3846" max="3846" width="8.28515625" style="228" customWidth="1"/>
    <col min="3847" max="3847" width="10.28515625" style="228" customWidth="1"/>
    <col min="3848" max="3848" width="0" style="228" hidden="1" customWidth="1"/>
    <col min="3849" max="3849" width="9.140625" style="228"/>
    <col min="3850" max="3850" width="10.7109375" style="228" customWidth="1"/>
    <col min="3851" max="3851" width="10.42578125" style="228" customWidth="1"/>
    <col min="3852" max="3852" width="14.28515625" style="228" customWidth="1"/>
    <col min="3853" max="4096" width="9.140625" style="228"/>
    <col min="4097" max="4097" width="5" style="228" customWidth="1"/>
    <col min="4098" max="4098" width="25.85546875" style="228" customWidth="1"/>
    <col min="4099" max="4099" width="21.85546875" style="228" customWidth="1"/>
    <col min="4100" max="4100" width="8.7109375" style="228" customWidth="1"/>
    <col min="4101" max="4101" width="9.42578125" style="228" customWidth="1"/>
    <col min="4102" max="4102" width="8.28515625" style="228" customWidth="1"/>
    <col min="4103" max="4103" width="10.28515625" style="228" customWidth="1"/>
    <col min="4104" max="4104" width="0" style="228" hidden="1" customWidth="1"/>
    <col min="4105" max="4105" width="9.140625" style="228"/>
    <col min="4106" max="4106" width="10.7109375" style="228" customWidth="1"/>
    <col min="4107" max="4107" width="10.42578125" style="228" customWidth="1"/>
    <col min="4108" max="4108" width="14.28515625" style="228" customWidth="1"/>
    <col min="4109" max="4352" width="9.140625" style="228"/>
    <col min="4353" max="4353" width="5" style="228" customWidth="1"/>
    <col min="4354" max="4354" width="25.85546875" style="228" customWidth="1"/>
    <col min="4355" max="4355" width="21.85546875" style="228" customWidth="1"/>
    <col min="4356" max="4356" width="8.7109375" style="228" customWidth="1"/>
    <col min="4357" max="4357" width="9.42578125" style="228" customWidth="1"/>
    <col min="4358" max="4358" width="8.28515625" style="228" customWidth="1"/>
    <col min="4359" max="4359" width="10.28515625" style="228" customWidth="1"/>
    <col min="4360" max="4360" width="0" style="228" hidden="1" customWidth="1"/>
    <col min="4361" max="4361" width="9.140625" style="228"/>
    <col min="4362" max="4362" width="10.7109375" style="228" customWidth="1"/>
    <col min="4363" max="4363" width="10.42578125" style="228" customWidth="1"/>
    <col min="4364" max="4364" width="14.28515625" style="228" customWidth="1"/>
    <col min="4365" max="4608" width="9.140625" style="228"/>
    <col min="4609" max="4609" width="5" style="228" customWidth="1"/>
    <col min="4610" max="4610" width="25.85546875" style="228" customWidth="1"/>
    <col min="4611" max="4611" width="21.85546875" style="228" customWidth="1"/>
    <col min="4612" max="4612" width="8.7109375" style="228" customWidth="1"/>
    <col min="4613" max="4613" width="9.42578125" style="228" customWidth="1"/>
    <col min="4614" max="4614" width="8.28515625" style="228" customWidth="1"/>
    <col min="4615" max="4615" width="10.28515625" style="228" customWidth="1"/>
    <col min="4616" max="4616" width="0" style="228" hidden="1" customWidth="1"/>
    <col min="4617" max="4617" width="9.140625" style="228"/>
    <col min="4618" max="4618" width="10.7109375" style="228" customWidth="1"/>
    <col min="4619" max="4619" width="10.42578125" style="228" customWidth="1"/>
    <col min="4620" max="4620" width="14.28515625" style="228" customWidth="1"/>
    <col min="4621" max="4864" width="9.140625" style="228"/>
    <col min="4865" max="4865" width="5" style="228" customWidth="1"/>
    <col min="4866" max="4866" width="25.85546875" style="228" customWidth="1"/>
    <col min="4867" max="4867" width="21.85546875" style="228" customWidth="1"/>
    <col min="4868" max="4868" width="8.7109375" style="228" customWidth="1"/>
    <col min="4869" max="4869" width="9.42578125" style="228" customWidth="1"/>
    <col min="4870" max="4870" width="8.28515625" style="228" customWidth="1"/>
    <col min="4871" max="4871" width="10.28515625" style="228" customWidth="1"/>
    <col min="4872" max="4872" width="0" style="228" hidden="1" customWidth="1"/>
    <col min="4873" max="4873" width="9.140625" style="228"/>
    <col min="4874" max="4874" width="10.7109375" style="228" customWidth="1"/>
    <col min="4875" max="4875" width="10.42578125" style="228" customWidth="1"/>
    <col min="4876" max="4876" width="14.28515625" style="228" customWidth="1"/>
    <col min="4877" max="5120" width="9.140625" style="228"/>
    <col min="5121" max="5121" width="5" style="228" customWidth="1"/>
    <col min="5122" max="5122" width="25.85546875" style="228" customWidth="1"/>
    <col min="5123" max="5123" width="21.85546875" style="228" customWidth="1"/>
    <col min="5124" max="5124" width="8.7109375" style="228" customWidth="1"/>
    <col min="5125" max="5125" width="9.42578125" style="228" customWidth="1"/>
    <col min="5126" max="5126" width="8.28515625" style="228" customWidth="1"/>
    <col min="5127" max="5127" width="10.28515625" style="228" customWidth="1"/>
    <col min="5128" max="5128" width="0" style="228" hidden="1" customWidth="1"/>
    <col min="5129" max="5129" width="9.140625" style="228"/>
    <col min="5130" max="5130" width="10.7109375" style="228" customWidth="1"/>
    <col min="5131" max="5131" width="10.42578125" style="228" customWidth="1"/>
    <col min="5132" max="5132" width="14.28515625" style="228" customWidth="1"/>
    <col min="5133" max="5376" width="9.140625" style="228"/>
    <col min="5377" max="5377" width="5" style="228" customWidth="1"/>
    <col min="5378" max="5378" width="25.85546875" style="228" customWidth="1"/>
    <col min="5379" max="5379" width="21.85546875" style="228" customWidth="1"/>
    <col min="5380" max="5380" width="8.7109375" style="228" customWidth="1"/>
    <col min="5381" max="5381" width="9.42578125" style="228" customWidth="1"/>
    <col min="5382" max="5382" width="8.28515625" style="228" customWidth="1"/>
    <col min="5383" max="5383" width="10.28515625" style="228" customWidth="1"/>
    <col min="5384" max="5384" width="0" style="228" hidden="1" customWidth="1"/>
    <col min="5385" max="5385" width="9.140625" style="228"/>
    <col min="5386" max="5386" width="10.7109375" style="228" customWidth="1"/>
    <col min="5387" max="5387" width="10.42578125" style="228" customWidth="1"/>
    <col min="5388" max="5388" width="14.28515625" style="228" customWidth="1"/>
    <col min="5389" max="5632" width="9.140625" style="228"/>
    <col min="5633" max="5633" width="5" style="228" customWidth="1"/>
    <col min="5634" max="5634" width="25.85546875" style="228" customWidth="1"/>
    <col min="5635" max="5635" width="21.85546875" style="228" customWidth="1"/>
    <col min="5636" max="5636" width="8.7109375" style="228" customWidth="1"/>
    <col min="5637" max="5637" width="9.42578125" style="228" customWidth="1"/>
    <col min="5638" max="5638" width="8.28515625" style="228" customWidth="1"/>
    <col min="5639" max="5639" width="10.28515625" style="228" customWidth="1"/>
    <col min="5640" max="5640" width="0" style="228" hidden="1" customWidth="1"/>
    <col min="5641" max="5641" width="9.140625" style="228"/>
    <col min="5642" max="5642" width="10.7109375" style="228" customWidth="1"/>
    <col min="5643" max="5643" width="10.42578125" style="228" customWidth="1"/>
    <col min="5644" max="5644" width="14.28515625" style="228" customWidth="1"/>
    <col min="5645" max="5888" width="9.140625" style="228"/>
    <col min="5889" max="5889" width="5" style="228" customWidth="1"/>
    <col min="5890" max="5890" width="25.85546875" style="228" customWidth="1"/>
    <col min="5891" max="5891" width="21.85546875" style="228" customWidth="1"/>
    <col min="5892" max="5892" width="8.7109375" style="228" customWidth="1"/>
    <col min="5893" max="5893" width="9.42578125" style="228" customWidth="1"/>
    <col min="5894" max="5894" width="8.28515625" style="228" customWidth="1"/>
    <col min="5895" max="5895" width="10.28515625" style="228" customWidth="1"/>
    <col min="5896" max="5896" width="0" style="228" hidden="1" customWidth="1"/>
    <col min="5897" max="5897" width="9.140625" style="228"/>
    <col min="5898" max="5898" width="10.7109375" style="228" customWidth="1"/>
    <col min="5899" max="5899" width="10.42578125" style="228" customWidth="1"/>
    <col min="5900" max="5900" width="14.28515625" style="228" customWidth="1"/>
    <col min="5901" max="6144" width="9.140625" style="228"/>
    <col min="6145" max="6145" width="5" style="228" customWidth="1"/>
    <col min="6146" max="6146" width="25.85546875" style="228" customWidth="1"/>
    <col min="6147" max="6147" width="21.85546875" style="228" customWidth="1"/>
    <col min="6148" max="6148" width="8.7109375" style="228" customWidth="1"/>
    <col min="6149" max="6149" width="9.42578125" style="228" customWidth="1"/>
    <col min="6150" max="6150" width="8.28515625" style="228" customWidth="1"/>
    <col min="6151" max="6151" width="10.28515625" style="228" customWidth="1"/>
    <col min="6152" max="6152" width="0" style="228" hidden="1" customWidth="1"/>
    <col min="6153" max="6153" width="9.140625" style="228"/>
    <col min="6154" max="6154" width="10.7109375" style="228" customWidth="1"/>
    <col min="6155" max="6155" width="10.42578125" style="228" customWidth="1"/>
    <col min="6156" max="6156" width="14.28515625" style="228" customWidth="1"/>
    <col min="6157" max="6400" width="9.140625" style="228"/>
    <col min="6401" max="6401" width="5" style="228" customWidth="1"/>
    <col min="6402" max="6402" width="25.85546875" style="228" customWidth="1"/>
    <col min="6403" max="6403" width="21.85546875" style="228" customWidth="1"/>
    <col min="6404" max="6404" width="8.7109375" style="228" customWidth="1"/>
    <col min="6405" max="6405" width="9.42578125" style="228" customWidth="1"/>
    <col min="6406" max="6406" width="8.28515625" style="228" customWidth="1"/>
    <col min="6407" max="6407" width="10.28515625" style="228" customWidth="1"/>
    <col min="6408" max="6408" width="0" style="228" hidden="1" customWidth="1"/>
    <col min="6409" max="6409" width="9.140625" style="228"/>
    <col min="6410" max="6410" width="10.7109375" style="228" customWidth="1"/>
    <col min="6411" max="6411" width="10.42578125" style="228" customWidth="1"/>
    <col min="6412" max="6412" width="14.28515625" style="228" customWidth="1"/>
    <col min="6413" max="6656" width="9.140625" style="228"/>
    <col min="6657" max="6657" width="5" style="228" customWidth="1"/>
    <col min="6658" max="6658" width="25.85546875" style="228" customWidth="1"/>
    <col min="6659" max="6659" width="21.85546875" style="228" customWidth="1"/>
    <col min="6660" max="6660" width="8.7109375" style="228" customWidth="1"/>
    <col min="6661" max="6661" width="9.42578125" style="228" customWidth="1"/>
    <col min="6662" max="6662" width="8.28515625" style="228" customWidth="1"/>
    <col min="6663" max="6663" width="10.28515625" style="228" customWidth="1"/>
    <col min="6664" max="6664" width="0" style="228" hidden="1" customWidth="1"/>
    <col min="6665" max="6665" width="9.140625" style="228"/>
    <col min="6666" max="6666" width="10.7109375" style="228" customWidth="1"/>
    <col min="6667" max="6667" width="10.42578125" style="228" customWidth="1"/>
    <col min="6668" max="6668" width="14.28515625" style="228" customWidth="1"/>
    <col min="6669" max="6912" width="9.140625" style="228"/>
    <col min="6913" max="6913" width="5" style="228" customWidth="1"/>
    <col min="6914" max="6914" width="25.85546875" style="228" customWidth="1"/>
    <col min="6915" max="6915" width="21.85546875" style="228" customWidth="1"/>
    <col min="6916" max="6916" width="8.7109375" style="228" customWidth="1"/>
    <col min="6917" max="6917" width="9.42578125" style="228" customWidth="1"/>
    <col min="6918" max="6918" width="8.28515625" style="228" customWidth="1"/>
    <col min="6919" max="6919" width="10.28515625" style="228" customWidth="1"/>
    <col min="6920" max="6920" width="0" style="228" hidden="1" customWidth="1"/>
    <col min="6921" max="6921" width="9.140625" style="228"/>
    <col min="6922" max="6922" width="10.7109375" style="228" customWidth="1"/>
    <col min="6923" max="6923" width="10.42578125" style="228" customWidth="1"/>
    <col min="6924" max="6924" width="14.28515625" style="228" customWidth="1"/>
    <col min="6925" max="7168" width="9.140625" style="228"/>
    <col min="7169" max="7169" width="5" style="228" customWidth="1"/>
    <col min="7170" max="7170" width="25.85546875" style="228" customWidth="1"/>
    <col min="7171" max="7171" width="21.85546875" style="228" customWidth="1"/>
    <col min="7172" max="7172" width="8.7109375" style="228" customWidth="1"/>
    <col min="7173" max="7173" width="9.42578125" style="228" customWidth="1"/>
    <col min="7174" max="7174" width="8.28515625" style="228" customWidth="1"/>
    <col min="7175" max="7175" width="10.28515625" style="228" customWidth="1"/>
    <col min="7176" max="7176" width="0" style="228" hidden="1" customWidth="1"/>
    <col min="7177" max="7177" width="9.140625" style="228"/>
    <col min="7178" max="7178" width="10.7109375" style="228" customWidth="1"/>
    <col min="7179" max="7179" width="10.42578125" style="228" customWidth="1"/>
    <col min="7180" max="7180" width="14.28515625" style="228" customWidth="1"/>
    <col min="7181" max="7424" width="9.140625" style="228"/>
    <col min="7425" max="7425" width="5" style="228" customWidth="1"/>
    <col min="7426" max="7426" width="25.85546875" style="228" customWidth="1"/>
    <col min="7427" max="7427" width="21.85546875" style="228" customWidth="1"/>
    <col min="7428" max="7428" width="8.7109375" style="228" customWidth="1"/>
    <col min="7429" max="7429" width="9.42578125" style="228" customWidth="1"/>
    <col min="7430" max="7430" width="8.28515625" style="228" customWidth="1"/>
    <col min="7431" max="7431" width="10.28515625" style="228" customWidth="1"/>
    <col min="7432" max="7432" width="0" style="228" hidden="1" customWidth="1"/>
    <col min="7433" max="7433" width="9.140625" style="228"/>
    <col min="7434" max="7434" width="10.7109375" style="228" customWidth="1"/>
    <col min="7435" max="7435" width="10.42578125" style="228" customWidth="1"/>
    <col min="7436" max="7436" width="14.28515625" style="228" customWidth="1"/>
    <col min="7437" max="7680" width="9.140625" style="228"/>
    <col min="7681" max="7681" width="5" style="228" customWidth="1"/>
    <col min="7682" max="7682" width="25.85546875" style="228" customWidth="1"/>
    <col min="7683" max="7683" width="21.85546875" style="228" customWidth="1"/>
    <col min="7684" max="7684" width="8.7109375" style="228" customWidth="1"/>
    <col min="7685" max="7685" width="9.42578125" style="228" customWidth="1"/>
    <col min="7686" max="7686" width="8.28515625" style="228" customWidth="1"/>
    <col min="7687" max="7687" width="10.28515625" style="228" customWidth="1"/>
    <col min="7688" max="7688" width="0" style="228" hidden="1" customWidth="1"/>
    <col min="7689" max="7689" width="9.140625" style="228"/>
    <col min="7690" max="7690" width="10.7109375" style="228" customWidth="1"/>
    <col min="7691" max="7691" width="10.42578125" style="228" customWidth="1"/>
    <col min="7692" max="7692" width="14.28515625" style="228" customWidth="1"/>
    <col min="7693" max="7936" width="9.140625" style="228"/>
    <col min="7937" max="7937" width="5" style="228" customWidth="1"/>
    <col min="7938" max="7938" width="25.85546875" style="228" customWidth="1"/>
    <col min="7939" max="7939" width="21.85546875" style="228" customWidth="1"/>
    <col min="7940" max="7940" width="8.7109375" style="228" customWidth="1"/>
    <col min="7941" max="7941" width="9.42578125" style="228" customWidth="1"/>
    <col min="7942" max="7942" width="8.28515625" style="228" customWidth="1"/>
    <col min="7943" max="7943" width="10.28515625" style="228" customWidth="1"/>
    <col min="7944" max="7944" width="0" style="228" hidden="1" customWidth="1"/>
    <col min="7945" max="7945" width="9.140625" style="228"/>
    <col min="7946" max="7946" width="10.7109375" style="228" customWidth="1"/>
    <col min="7947" max="7947" width="10.42578125" style="228" customWidth="1"/>
    <col min="7948" max="7948" width="14.28515625" style="228" customWidth="1"/>
    <col min="7949" max="8192" width="9.140625" style="228"/>
    <col min="8193" max="8193" width="5" style="228" customWidth="1"/>
    <col min="8194" max="8194" width="25.85546875" style="228" customWidth="1"/>
    <col min="8195" max="8195" width="21.85546875" style="228" customWidth="1"/>
    <col min="8196" max="8196" width="8.7109375" style="228" customWidth="1"/>
    <col min="8197" max="8197" width="9.42578125" style="228" customWidth="1"/>
    <col min="8198" max="8198" width="8.28515625" style="228" customWidth="1"/>
    <col min="8199" max="8199" width="10.28515625" style="228" customWidth="1"/>
    <col min="8200" max="8200" width="0" style="228" hidden="1" customWidth="1"/>
    <col min="8201" max="8201" width="9.140625" style="228"/>
    <col min="8202" max="8202" width="10.7109375" style="228" customWidth="1"/>
    <col min="8203" max="8203" width="10.42578125" style="228" customWidth="1"/>
    <col min="8204" max="8204" width="14.28515625" style="228" customWidth="1"/>
    <col min="8205" max="8448" width="9.140625" style="228"/>
    <col min="8449" max="8449" width="5" style="228" customWidth="1"/>
    <col min="8450" max="8450" width="25.85546875" style="228" customWidth="1"/>
    <col min="8451" max="8451" width="21.85546875" style="228" customWidth="1"/>
    <col min="8452" max="8452" width="8.7109375" style="228" customWidth="1"/>
    <col min="8453" max="8453" width="9.42578125" style="228" customWidth="1"/>
    <col min="8454" max="8454" width="8.28515625" style="228" customWidth="1"/>
    <col min="8455" max="8455" width="10.28515625" style="228" customWidth="1"/>
    <col min="8456" max="8456" width="0" style="228" hidden="1" customWidth="1"/>
    <col min="8457" max="8457" width="9.140625" style="228"/>
    <col min="8458" max="8458" width="10.7109375" style="228" customWidth="1"/>
    <col min="8459" max="8459" width="10.42578125" style="228" customWidth="1"/>
    <col min="8460" max="8460" width="14.28515625" style="228" customWidth="1"/>
    <col min="8461" max="8704" width="9.140625" style="228"/>
    <col min="8705" max="8705" width="5" style="228" customWidth="1"/>
    <col min="8706" max="8706" width="25.85546875" style="228" customWidth="1"/>
    <col min="8707" max="8707" width="21.85546875" style="228" customWidth="1"/>
    <col min="8708" max="8708" width="8.7109375" style="228" customWidth="1"/>
    <col min="8709" max="8709" width="9.42578125" style="228" customWidth="1"/>
    <col min="8710" max="8710" width="8.28515625" style="228" customWidth="1"/>
    <col min="8711" max="8711" width="10.28515625" style="228" customWidth="1"/>
    <col min="8712" max="8712" width="0" style="228" hidden="1" customWidth="1"/>
    <col min="8713" max="8713" width="9.140625" style="228"/>
    <col min="8714" max="8714" width="10.7109375" style="228" customWidth="1"/>
    <col min="8715" max="8715" width="10.42578125" style="228" customWidth="1"/>
    <col min="8716" max="8716" width="14.28515625" style="228" customWidth="1"/>
    <col min="8717" max="8960" width="9.140625" style="228"/>
    <col min="8961" max="8961" width="5" style="228" customWidth="1"/>
    <col min="8962" max="8962" width="25.85546875" style="228" customWidth="1"/>
    <col min="8963" max="8963" width="21.85546875" style="228" customWidth="1"/>
    <col min="8964" max="8964" width="8.7109375" style="228" customWidth="1"/>
    <col min="8965" max="8965" width="9.42578125" style="228" customWidth="1"/>
    <col min="8966" max="8966" width="8.28515625" style="228" customWidth="1"/>
    <col min="8967" max="8967" width="10.28515625" style="228" customWidth="1"/>
    <col min="8968" max="8968" width="0" style="228" hidden="1" customWidth="1"/>
    <col min="8969" max="8969" width="9.140625" style="228"/>
    <col min="8970" max="8970" width="10.7109375" style="228" customWidth="1"/>
    <col min="8971" max="8971" width="10.42578125" style="228" customWidth="1"/>
    <col min="8972" max="8972" width="14.28515625" style="228" customWidth="1"/>
    <col min="8973" max="9216" width="9.140625" style="228"/>
    <col min="9217" max="9217" width="5" style="228" customWidth="1"/>
    <col min="9218" max="9218" width="25.85546875" style="228" customWidth="1"/>
    <col min="9219" max="9219" width="21.85546875" style="228" customWidth="1"/>
    <col min="9220" max="9220" width="8.7109375" style="228" customWidth="1"/>
    <col min="9221" max="9221" width="9.42578125" style="228" customWidth="1"/>
    <col min="9222" max="9222" width="8.28515625" style="228" customWidth="1"/>
    <col min="9223" max="9223" width="10.28515625" style="228" customWidth="1"/>
    <col min="9224" max="9224" width="0" style="228" hidden="1" customWidth="1"/>
    <col min="9225" max="9225" width="9.140625" style="228"/>
    <col min="9226" max="9226" width="10.7109375" style="228" customWidth="1"/>
    <col min="9227" max="9227" width="10.42578125" style="228" customWidth="1"/>
    <col min="9228" max="9228" width="14.28515625" style="228" customWidth="1"/>
    <col min="9229" max="9472" width="9.140625" style="228"/>
    <col min="9473" max="9473" width="5" style="228" customWidth="1"/>
    <col min="9474" max="9474" width="25.85546875" style="228" customWidth="1"/>
    <col min="9475" max="9475" width="21.85546875" style="228" customWidth="1"/>
    <col min="9476" max="9476" width="8.7109375" style="228" customWidth="1"/>
    <col min="9477" max="9477" width="9.42578125" style="228" customWidth="1"/>
    <col min="9478" max="9478" width="8.28515625" style="228" customWidth="1"/>
    <col min="9479" max="9479" width="10.28515625" style="228" customWidth="1"/>
    <col min="9480" max="9480" width="0" style="228" hidden="1" customWidth="1"/>
    <col min="9481" max="9481" width="9.140625" style="228"/>
    <col min="9482" max="9482" width="10.7109375" style="228" customWidth="1"/>
    <col min="9483" max="9483" width="10.42578125" style="228" customWidth="1"/>
    <col min="9484" max="9484" width="14.28515625" style="228" customWidth="1"/>
    <col min="9485" max="9728" width="9.140625" style="228"/>
    <col min="9729" max="9729" width="5" style="228" customWidth="1"/>
    <col min="9730" max="9730" width="25.85546875" style="228" customWidth="1"/>
    <col min="9731" max="9731" width="21.85546875" style="228" customWidth="1"/>
    <col min="9732" max="9732" width="8.7109375" style="228" customWidth="1"/>
    <col min="9733" max="9733" width="9.42578125" style="228" customWidth="1"/>
    <col min="9734" max="9734" width="8.28515625" style="228" customWidth="1"/>
    <col min="9735" max="9735" width="10.28515625" style="228" customWidth="1"/>
    <col min="9736" max="9736" width="0" style="228" hidden="1" customWidth="1"/>
    <col min="9737" max="9737" width="9.140625" style="228"/>
    <col min="9738" max="9738" width="10.7109375" style="228" customWidth="1"/>
    <col min="9739" max="9739" width="10.42578125" style="228" customWidth="1"/>
    <col min="9740" max="9740" width="14.28515625" style="228" customWidth="1"/>
    <col min="9741" max="9984" width="9.140625" style="228"/>
    <col min="9985" max="9985" width="5" style="228" customWidth="1"/>
    <col min="9986" max="9986" width="25.85546875" style="228" customWidth="1"/>
    <col min="9987" max="9987" width="21.85546875" style="228" customWidth="1"/>
    <col min="9988" max="9988" width="8.7109375" style="228" customWidth="1"/>
    <col min="9989" max="9989" width="9.42578125" style="228" customWidth="1"/>
    <col min="9990" max="9990" width="8.28515625" style="228" customWidth="1"/>
    <col min="9991" max="9991" width="10.28515625" style="228" customWidth="1"/>
    <col min="9992" max="9992" width="0" style="228" hidden="1" customWidth="1"/>
    <col min="9993" max="9993" width="9.140625" style="228"/>
    <col min="9994" max="9994" width="10.7109375" style="228" customWidth="1"/>
    <col min="9995" max="9995" width="10.42578125" style="228" customWidth="1"/>
    <col min="9996" max="9996" width="14.28515625" style="228" customWidth="1"/>
    <col min="9997" max="10240" width="9.140625" style="228"/>
    <col min="10241" max="10241" width="5" style="228" customWidth="1"/>
    <col min="10242" max="10242" width="25.85546875" style="228" customWidth="1"/>
    <col min="10243" max="10243" width="21.85546875" style="228" customWidth="1"/>
    <col min="10244" max="10244" width="8.7109375" style="228" customWidth="1"/>
    <col min="10245" max="10245" width="9.42578125" style="228" customWidth="1"/>
    <col min="10246" max="10246" width="8.28515625" style="228" customWidth="1"/>
    <col min="10247" max="10247" width="10.28515625" style="228" customWidth="1"/>
    <col min="10248" max="10248" width="0" style="228" hidden="1" customWidth="1"/>
    <col min="10249" max="10249" width="9.140625" style="228"/>
    <col min="10250" max="10250" width="10.7109375" style="228" customWidth="1"/>
    <col min="10251" max="10251" width="10.42578125" style="228" customWidth="1"/>
    <col min="10252" max="10252" width="14.28515625" style="228" customWidth="1"/>
    <col min="10253" max="10496" width="9.140625" style="228"/>
    <col min="10497" max="10497" width="5" style="228" customWidth="1"/>
    <col min="10498" max="10498" width="25.85546875" style="228" customWidth="1"/>
    <col min="10499" max="10499" width="21.85546875" style="228" customWidth="1"/>
    <col min="10500" max="10500" width="8.7109375" style="228" customWidth="1"/>
    <col min="10501" max="10501" width="9.42578125" style="228" customWidth="1"/>
    <col min="10502" max="10502" width="8.28515625" style="228" customWidth="1"/>
    <col min="10503" max="10503" width="10.28515625" style="228" customWidth="1"/>
    <col min="10504" max="10504" width="0" style="228" hidden="1" customWidth="1"/>
    <col min="10505" max="10505" width="9.140625" style="228"/>
    <col min="10506" max="10506" width="10.7109375" style="228" customWidth="1"/>
    <col min="10507" max="10507" width="10.42578125" style="228" customWidth="1"/>
    <col min="10508" max="10508" width="14.28515625" style="228" customWidth="1"/>
    <col min="10509" max="10752" width="9.140625" style="228"/>
    <col min="10753" max="10753" width="5" style="228" customWidth="1"/>
    <col min="10754" max="10754" width="25.85546875" style="228" customWidth="1"/>
    <col min="10755" max="10755" width="21.85546875" style="228" customWidth="1"/>
    <col min="10756" max="10756" width="8.7109375" style="228" customWidth="1"/>
    <col min="10757" max="10757" width="9.42578125" style="228" customWidth="1"/>
    <col min="10758" max="10758" width="8.28515625" style="228" customWidth="1"/>
    <col min="10759" max="10759" width="10.28515625" style="228" customWidth="1"/>
    <col min="10760" max="10760" width="0" style="228" hidden="1" customWidth="1"/>
    <col min="10761" max="10761" width="9.140625" style="228"/>
    <col min="10762" max="10762" width="10.7109375" style="228" customWidth="1"/>
    <col min="10763" max="10763" width="10.42578125" style="228" customWidth="1"/>
    <col min="10764" max="10764" width="14.28515625" style="228" customWidth="1"/>
    <col min="10765" max="11008" width="9.140625" style="228"/>
    <col min="11009" max="11009" width="5" style="228" customWidth="1"/>
    <col min="11010" max="11010" width="25.85546875" style="228" customWidth="1"/>
    <col min="11011" max="11011" width="21.85546875" style="228" customWidth="1"/>
    <col min="11012" max="11012" width="8.7109375" style="228" customWidth="1"/>
    <col min="11013" max="11013" width="9.42578125" style="228" customWidth="1"/>
    <col min="11014" max="11014" width="8.28515625" style="228" customWidth="1"/>
    <col min="11015" max="11015" width="10.28515625" style="228" customWidth="1"/>
    <col min="11016" max="11016" width="0" style="228" hidden="1" customWidth="1"/>
    <col min="11017" max="11017" width="9.140625" style="228"/>
    <col min="11018" max="11018" width="10.7109375" style="228" customWidth="1"/>
    <col min="11019" max="11019" width="10.42578125" style="228" customWidth="1"/>
    <col min="11020" max="11020" width="14.28515625" style="228" customWidth="1"/>
    <col min="11021" max="11264" width="9.140625" style="228"/>
    <col min="11265" max="11265" width="5" style="228" customWidth="1"/>
    <col min="11266" max="11266" width="25.85546875" style="228" customWidth="1"/>
    <col min="11267" max="11267" width="21.85546875" style="228" customWidth="1"/>
    <col min="11268" max="11268" width="8.7109375" style="228" customWidth="1"/>
    <col min="11269" max="11269" width="9.42578125" style="228" customWidth="1"/>
    <col min="11270" max="11270" width="8.28515625" style="228" customWidth="1"/>
    <col min="11271" max="11271" width="10.28515625" style="228" customWidth="1"/>
    <col min="11272" max="11272" width="0" style="228" hidden="1" customWidth="1"/>
    <col min="11273" max="11273" width="9.140625" style="228"/>
    <col min="11274" max="11274" width="10.7109375" style="228" customWidth="1"/>
    <col min="11275" max="11275" width="10.42578125" style="228" customWidth="1"/>
    <col min="11276" max="11276" width="14.28515625" style="228" customWidth="1"/>
    <col min="11277" max="11520" width="9.140625" style="228"/>
    <col min="11521" max="11521" width="5" style="228" customWidth="1"/>
    <col min="11522" max="11522" width="25.85546875" style="228" customWidth="1"/>
    <col min="11523" max="11523" width="21.85546875" style="228" customWidth="1"/>
    <col min="11524" max="11524" width="8.7109375" style="228" customWidth="1"/>
    <col min="11525" max="11525" width="9.42578125" style="228" customWidth="1"/>
    <col min="11526" max="11526" width="8.28515625" style="228" customWidth="1"/>
    <col min="11527" max="11527" width="10.28515625" style="228" customWidth="1"/>
    <col min="11528" max="11528" width="0" style="228" hidden="1" customWidth="1"/>
    <col min="11529" max="11529" width="9.140625" style="228"/>
    <col min="11530" max="11530" width="10.7109375" style="228" customWidth="1"/>
    <col min="11531" max="11531" width="10.42578125" style="228" customWidth="1"/>
    <col min="11532" max="11532" width="14.28515625" style="228" customWidth="1"/>
    <col min="11533" max="11776" width="9.140625" style="228"/>
    <col min="11777" max="11777" width="5" style="228" customWidth="1"/>
    <col min="11778" max="11778" width="25.85546875" style="228" customWidth="1"/>
    <col min="11779" max="11779" width="21.85546875" style="228" customWidth="1"/>
    <col min="11780" max="11780" width="8.7109375" style="228" customWidth="1"/>
    <col min="11781" max="11781" width="9.42578125" style="228" customWidth="1"/>
    <col min="11782" max="11782" width="8.28515625" style="228" customWidth="1"/>
    <col min="11783" max="11783" width="10.28515625" style="228" customWidth="1"/>
    <col min="11784" max="11784" width="0" style="228" hidden="1" customWidth="1"/>
    <col min="11785" max="11785" width="9.140625" style="228"/>
    <col min="11786" max="11786" width="10.7109375" style="228" customWidth="1"/>
    <col min="11787" max="11787" width="10.42578125" style="228" customWidth="1"/>
    <col min="11788" max="11788" width="14.28515625" style="228" customWidth="1"/>
    <col min="11789" max="12032" width="9.140625" style="228"/>
    <col min="12033" max="12033" width="5" style="228" customWidth="1"/>
    <col min="12034" max="12034" width="25.85546875" style="228" customWidth="1"/>
    <col min="12035" max="12035" width="21.85546875" style="228" customWidth="1"/>
    <col min="12036" max="12036" width="8.7109375" style="228" customWidth="1"/>
    <col min="12037" max="12037" width="9.42578125" style="228" customWidth="1"/>
    <col min="12038" max="12038" width="8.28515625" style="228" customWidth="1"/>
    <col min="12039" max="12039" width="10.28515625" style="228" customWidth="1"/>
    <col min="12040" max="12040" width="0" style="228" hidden="1" customWidth="1"/>
    <col min="12041" max="12041" width="9.140625" style="228"/>
    <col min="12042" max="12042" width="10.7109375" style="228" customWidth="1"/>
    <col min="12043" max="12043" width="10.42578125" style="228" customWidth="1"/>
    <col min="12044" max="12044" width="14.28515625" style="228" customWidth="1"/>
    <col min="12045" max="12288" width="9.140625" style="228"/>
    <col min="12289" max="12289" width="5" style="228" customWidth="1"/>
    <col min="12290" max="12290" width="25.85546875" style="228" customWidth="1"/>
    <col min="12291" max="12291" width="21.85546875" style="228" customWidth="1"/>
    <col min="12292" max="12292" width="8.7109375" style="228" customWidth="1"/>
    <col min="12293" max="12293" width="9.42578125" style="228" customWidth="1"/>
    <col min="12294" max="12294" width="8.28515625" style="228" customWidth="1"/>
    <col min="12295" max="12295" width="10.28515625" style="228" customWidth="1"/>
    <col min="12296" max="12296" width="0" style="228" hidden="1" customWidth="1"/>
    <col min="12297" max="12297" width="9.140625" style="228"/>
    <col min="12298" max="12298" width="10.7109375" style="228" customWidth="1"/>
    <col min="12299" max="12299" width="10.42578125" style="228" customWidth="1"/>
    <col min="12300" max="12300" width="14.28515625" style="228" customWidth="1"/>
    <col min="12301" max="12544" width="9.140625" style="228"/>
    <col min="12545" max="12545" width="5" style="228" customWidth="1"/>
    <col min="12546" max="12546" width="25.85546875" style="228" customWidth="1"/>
    <col min="12547" max="12547" width="21.85546875" style="228" customWidth="1"/>
    <col min="12548" max="12548" width="8.7109375" style="228" customWidth="1"/>
    <col min="12549" max="12549" width="9.42578125" style="228" customWidth="1"/>
    <col min="12550" max="12550" width="8.28515625" style="228" customWidth="1"/>
    <col min="12551" max="12551" width="10.28515625" style="228" customWidth="1"/>
    <col min="12552" max="12552" width="0" style="228" hidden="1" customWidth="1"/>
    <col min="12553" max="12553" width="9.140625" style="228"/>
    <col min="12554" max="12554" width="10.7109375" style="228" customWidth="1"/>
    <col min="12555" max="12555" width="10.42578125" style="228" customWidth="1"/>
    <col min="12556" max="12556" width="14.28515625" style="228" customWidth="1"/>
    <col min="12557" max="12800" width="9.140625" style="228"/>
    <col min="12801" max="12801" width="5" style="228" customWidth="1"/>
    <col min="12802" max="12802" width="25.85546875" style="228" customWidth="1"/>
    <col min="12803" max="12803" width="21.85546875" style="228" customWidth="1"/>
    <col min="12804" max="12804" width="8.7109375" style="228" customWidth="1"/>
    <col min="12805" max="12805" width="9.42578125" style="228" customWidth="1"/>
    <col min="12806" max="12806" width="8.28515625" style="228" customWidth="1"/>
    <col min="12807" max="12807" width="10.28515625" style="228" customWidth="1"/>
    <col min="12808" max="12808" width="0" style="228" hidden="1" customWidth="1"/>
    <col min="12809" max="12809" width="9.140625" style="228"/>
    <col min="12810" max="12810" width="10.7109375" style="228" customWidth="1"/>
    <col min="12811" max="12811" width="10.42578125" style="228" customWidth="1"/>
    <col min="12812" max="12812" width="14.28515625" style="228" customWidth="1"/>
    <col min="12813" max="13056" width="9.140625" style="228"/>
    <col min="13057" max="13057" width="5" style="228" customWidth="1"/>
    <col min="13058" max="13058" width="25.85546875" style="228" customWidth="1"/>
    <col min="13059" max="13059" width="21.85546875" style="228" customWidth="1"/>
    <col min="13060" max="13060" width="8.7109375" style="228" customWidth="1"/>
    <col min="13061" max="13061" width="9.42578125" style="228" customWidth="1"/>
    <col min="13062" max="13062" width="8.28515625" style="228" customWidth="1"/>
    <col min="13063" max="13063" width="10.28515625" style="228" customWidth="1"/>
    <col min="13064" max="13064" width="0" style="228" hidden="1" customWidth="1"/>
    <col min="13065" max="13065" width="9.140625" style="228"/>
    <col min="13066" max="13066" width="10.7109375" style="228" customWidth="1"/>
    <col min="13067" max="13067" width="10.42578125" style="228" customWidth="1"/>
    <col min="13068" max="13068" width="14.28515625" style="228" customWidth="1"/>
    <col min="13069" max="13312" width="9.140625" style="228"/>
    <col min="13313" max="13313" width="5" style="228" customWidth="1"/>
    <col min="13314" max="13314" width="25.85546875" style="228" customWidth="1"/>
    <col min="13315" max="13315" width="21.85546875" style="228" customWidth="1"/>
    <col min="13316" max="13316" width="8.7109375" style="228" customWidth="1"/>
    <col min="13317" max="13317" width="9.42578125" style="228" customWidth="1"/>
    <col min="13318" max="13318" width="8.28515625" style="228" customWidth="1"/>
    <col min="13319" max="13319" width="10.28515625" style="228" customWidth="1"/>
    <col min="13320" max="13320" width="0" style="228" hidden="1" customWidth="1"/>
    <col min="13321" max="13321" width="9.140625" style="228"/>
    <col min="13322" max="13322" width="10.7109375" style="228" customWidth="1"/>
    <col min="13323" max="13323" width="10.42578125" style="228" customWidth="1"/>
    <col min="13324" max="13324" width="14.28515625" style="228" customWidth="1"/>
    <col min="13325" max="13568" width="9.140625" style="228"/>
    <col min="13569" max="13569" width="5" style="228" customWidth="1"/>
    <col min="13570" max="13570" width="25.85546875" style="228" customWidth="1"/>
    <col min="13571" max="13571" width="21.85546875" style="228" customWidth="1"/>
    <col min="13572" max="13572" width="8.7109375" style="228" customWidth="1"/>
    <col min="13573" max="13573" width="9.42578125" style="228" customWidth="1"/>
    <col min="13574" max="13574" width="8.28515625" style="228" customWidth="1"/>
    <col min="13575" max="13575" width="10.28515625" style="228" customWidth="1"/>
    <col min="13576" max="13576" width="0" style="228" hidden="1" customWidth="1"/>
    <col min="13577" max="13577" width="9.140625" style="228"/>
    <col min="13578" max="13578" width="10.7109375" style="228" customWidth="1"/>
    <col min="13579" max="13579" width="10.42578125" style="228" customWidth="1"/>
    <col min="13580" max="13580" width="14.28515625" style="228" customWidth="1"/>
    <col min="13581" max="13824" width="9.140625" style="228"/>
    <col min="13825" max="13825" width="5" style="228" customWidth="1"/>
    <col min="13826" max="13826" width="25.85546875" style="228" customWidth="1"/>
    <col min="13827" max="13827" width="21.85546875" style="228" customWidth="1"/>
    <col min="13828" max="13828" width="8.7109375" style="228" customWidth="1"/>
    <col min="13829" max="13829" width="9.42578125" style="228" customWidth="1"/>
    <col min="13830" max="13830" width="8.28515625" style="228" customWidth="1"/>
    <col min="13831" max="13831" width="10.28515625" style="228" customWidth="1"/>
    <col min="13832" max="13832" width="0" style="228" hidden="1" customWidth="1"/>
    <col min="13833" max="13833" width="9.140625" style="228"/>
    <col min="13834" max="13834" width="10.7109375" style="228" customWidth="1"/>
    <col min="13835" max="13835" width="10.42578125" style="228" customWidth="1"/>
    <col min="13836" max="13836" width="14.28515625" style="228" customWidth="1"/>
    <col min="13837" max="14080" width="9.140625" style="228"/>
    <col min="14081" max="14081" width="5" style="228" customWidth="1"/>
    <col min="14082" max="14082" width="25.85546875" style="228" customWidth="1"/>
    <col min="14083" max="14083" width="21.85546875" style="228" customWidth="1"/>
    <col min="14084" max="14084" width="8.7109375" style="228" customWidth="1"/>
    <col min="14085" max="14085" width="9.42578125" style="228" customWidth="1"/>
    <col min="14086" max="14086" width="8.28515625" style="228" customWidth="1"/>
    <col min="14087" max="14087" width="10.28515625" style="228" customWidth="1"/>
    <col min="14088" max="14088" width="0" style="228" hidden="1" customWidth="1"/>
    <col min="14089" max="14089" width="9.140625" style="228"/>
    <col min="14090" max="14090" width="10.7109375" style="228" customWidth="1"/>
    <col min="14091" max="14091" width="10.42578125" style="228" customWidth="1"/>
    <col min="14092" max="14092" width="14.28515625" style="228" customWidth="1"/>
    <col min="14093" max="14336" width="9.140625" style="228"/>
    <col min="14337" max="14337" width="5" style="228" customWidth="1"/>
    <col min="14338" max="14338" width="25.85546875" style="228" customWidth="1"/>
    <col min="14339" max="14339" width="21.85546875" style="228" customWidth="1"/>
    <col min="14340" max="14340" width="8.7109375" style="228" customWidth="1"/>
    <col min="14341" max="14341" width="9.42578125" style="228" customWidth="1"/>
    <col min="14342" max="14342" width="8.28515625" style="228" customWidth="1"/>
    <col min="14343" max="14343" width="10.28515625" style="228" customWidth="1"/>
    <col min="14344" max="14344" width="0" style="228" hidden="1" customWidth="1"/>
    <col min="14345" max="14345" width="9.140625" style="228"/>
    <col min="14346" max="14346" width="10.7109375" style="228" customWidth="1"/>
    <col min="14347" max="14347" width="10.42578125" style="228" customWidth="1"/>
    <col min="14348" max="14348" width="14.28515625" style="228" customWidth="1"/>
    <col min="14349" max="14592" width="9.140625" style="228"/>
    <col min="14593" max="14593" width="5" style="228" customWidth="1"/>
    <col min="14594" max="14594" width="25.85546875" style="228" customWidth="1"/>
    <col min="14595" max="14595" width="21.85546875" style="228" customWidth="1"/>
    <col min="14596" max="14596" width="8.7109375" style="228" customWidth="1"/>
    <col min="14597" max="14597" width="9.42578125" style="228" customWidth="1"/>
    <col min="14598" max="14598" width="8.28515625" style="228" customWidth="1"/>
    <col min="14599" max="14599" width="10.28515625" style="228" customWidth="1"/>
    <col min="14600" max="14600" width="0" style="228" hidden="1" customWidth="1"/>
    <col min="14601" max="14601" width="9.140625" style="228"/>
    <col min="14602" max="14602" width="10.7109375" style="228" customWidth="1"/>
    <col min="14603" max="14603" width="10.42578125" style="228" customWidth="1"/>
    <col min="14604" max="14604" width="14.28515625" style="228" customWidth="1"/>
    <col min="14605" max="14848" width="9.140625" style="228"/>
    <col min="14849" max="14849" width="5" style="228" customWidth="1"/>
    <col min="14850" max="14850" width="25.85546875" style="228" customWidth="1"/>
    <col min="14851" max="14851" width="21.85546875" style="228" customWidth="1"/>
    <col min="14852" max="14852" width="8.7109375" style="228" customWidth="1"/>
    <col min="14853" max="14853" width="9.42578125" style="228" customWidth="1"/>
    <col min="14854" max="14854" width="8.28515625" style="228" customWidth="1"/>
    <col min="14855" max="14855" width="10.28515625" style="228" customWidth="1"/>
    <col min="14856" max="14856" width="0" style="228" hidden="1" customWidth="1"/>
    <col min="14857" max="14857" width="9.140625" style="228"/>
    <col min="14858" max="14858" width="10.7109375" style="228" customWidth="1"/>
    <col min="14859" max="14859" width="10.42578125" style="228" customWidth="1"/>
    <col min="14860" max="14860" width="14.28515625" style="228" customWidth="1"/>
    <col min="14861" max="15104" width="9.140625" style="228"/>
    <col min="15105" max="15105" width="5" style="228" customWidth="1"/>
    <col min="15106" max="15106" width="25.85546875" style="228" customWidth="1"/>
    <col min="15107" max="15107" width="21.85546875" style="228" customWidth="1"/>
    <col min="15108" max="15108" width="8.7109375" style="228" customWidth="1"/>
    <col min="15109" max="15109" width="9.42578125" style="228" customWidth="1"/>
    <col min="15110" max="15110" width="8.28515625" style="228" customWidth="1"/>
    <col min="15111" max="15111" width="10.28515625" style="228" customWidth="1"/>
    <col min="15112" max="15112" width="0" style="228" hidden="1" customWidth="1"/>
    <col min="15113" max="15113" width="9.140625" style="228"/>
    <col min="15114" max="15114" width="10.7109375" style="228" customWidth="1"/>
    <col min="15115" max="15115" width="10.42578125" style="228" customWidth="1"/>
    <col min="15116" max="15116" width="14.28515625" style="228" customWidth="1"/>
    <col min="15117" max="15360" width="9.140625" style="228"/>
    <col min="15361" max="15361" width="5" style="228" customWidth="1"/>
    <col min="15362" max="15362" width="25.85546875" style="228" customWidth="1"/>
    <col min="15363" max="15363" width="21.85546875" style="228" customWidth="1"/>
    <col min="15364" max="15364" width="8.7109375" style="228" customWidth="1"/>
    <col min="15365" max="15365" width="9.42578125" style="228" customWidth="1"/>
    <col min="15366" max="15366" width="8.28515625" style="228" customWidth="1"/>
    <col min="15367" max="15367" width="10.28515625" style="228" customWidth="1"/>
    <col min="15368" max="15368" width="0" style="228" hidden="1" customWidth="1"/>
    <col min="15369" max="15369" width="9.140625" style="228"/>
    <col min="15370" max="15370" width="10.7109375" style="228" customWidth="1"/>
    <col min="15371" max="15371" width="10.42578125" style="228" customWidth="1"/>
    <col min="15372" max="15372" width="14.28515625" style="228" customWidth="1"/>
    <col min="15373" max="15616" width="9.140625" style="228"/>
    <col min="15617" max="15617" width="5" style="228" customWidth="1"/>
    <col min="15618" max="15618" width="25.85546875" style="228" customWidth="1"/>
    <col min="15619" max="15619" width="21.85546875" style="228" customWidth="1"/>
    <col min="15620" max="15620" width="8.7109375" style="228" customWidth="1"/>
    <col min="15621" max="15621" width="9.42578125" style="228" customWidth="1"/>
    <col min="15622" max="15622" width="8.28515625" style="228" customWidth="1"/>
    <col min="15623" max="15623" width="10.28515625" style="228" customWidth="1"/>
    <col min="15624" max="15624" width="0" style="228" hidden="1" customWidth="1"/>
    <col min="15625" max="15625" width="9.140625" style="228"/>
    <col min="15626" max="15626" width="10.7109375" style="228" customWidth="1"/>
    <col min="15627" max="15627" width="10.42578125" style="228" customWidth="1"/>
    <col min="15628" max="15628" width="14.28515625" style="228" customWidth="1"/>
    <col min="15629" max="15872" width="9.140625" style="228"/>
    <col min="15873" max="15873" width="5" style="228" customWidth="1"/>
    <col min="15874" max="15874" width="25.85546875" style="228" customWidth="1"/>
    <col min="15875" max="15875" width="21.85546875" style="228" customWidth="1"/>
    <col min="15876" max="15876" width="8.7109375" style="228" customWidth="1"/>
    <col min="15877" max="15877" width="9.42578125" style="228" customWidth="1"/>
    <col min="15878" max="15878" width="8.28515625" style="228" customWidth="1"/>
    <col min="15879" max="15879" width="10.28515625" style="228" customWidth="1"/>
    <col min="15880" max="15880" width="0" style="228" hidden="1" customWidth="1"/>
    <col min="15881" max="15881" width="9.140625" style="228"/>
    <col min="15882" max="15882" width="10.7109375" style="228" customWidth="1"/>
    <col min="15883" max="15883" width="10.42578125" style="228" customWidth="1"/>
    <col min="15884" max="15884" width="14.28515625" style="228" customWidth="1"/>
    <col min="15885" max="16128" width="9.140625" style="228"/>
    <col min="16129" max="16129" width="5" style="228" customWidth="1"/>
    <col min="16130" max="16130" width="25.85546875" style="228" customWidth="1"/>
    <col min="16131" max="16131" width="21.85546875" style="228" customWidth="1"/>
    <col min="16132" max="16132" width="8.7109375" style="228" customWidth="1"/>
    <col min="16133" max="16133" width="9.42578125" style="228" customWidth="1"/>
    <col min="16134" max="16134" width="8.28515625" style="228" customWidth="1"/>
    <col min="16135" max="16135" width="10.28515625" style="228" customWidth="1"/>
    <col min="16136" max="16136" width="0" style="228" hidden="1" customWidth="1"/>
    <col min="16137" max="16137" width="9.140625" style="228"/>
    <col min="16138" max="16138" width="10.7109375" style="228" customWidth="1"/>
    <col min="16139" max="16139" width="10.42578125" style="228" customWidth="1"/>
    <col min="16140" max="16140" width="14.28515625" style="228" customWidth="1"/>
    <col min="16141" max="16384" width="9.140625" style="228"/>
  </cols>
  <sheetData>
    <row r="1" spans="1:11" x14ac:dyDescent="0.2">
      <c r="A1" s="221" t="s">
        <v>0</v>
      </c>
      <c r="B1" s="222"/>
      <c r="C1" s="223" t="str">
        <f>IF(ISNONTEXT('[4]Organizacija natjecanja'!$H$2)=TRUE,"",'[4]Organizacija natjecanja'!$H$2)</f>
        <v>1. kolo lige veterana SSRD MŽ</v>
      </c>
      <c r="D1" s="224"/>
      <c r="E1" s="225"/>
      <c r="F1" s="226"/>
      <c r="G1" s="227"/>
      <c r="H1" s="227"/>
    </row>
    <row r="2" spans="1:11" x14ac:dyDescent="0.2">
      <c r="A2" s="230" t="s">
        <v>1</v>
      </c>
      <c r="B2" s="231"/>
      <c r="C2" s="232" t="str">
        <f>IF(ISNONTEXT('[4]Organizacija natjecanja'!$H$5)=TRUE,"",'[4]Organizacija natjecanja'!$H$5)</f>
        <v>Novakovec, 16.05.2026.</v>
      </c>
      <c r="D2" s="232"/>
      <c r="E2" s="233"/>
      <c r="F2" s="234"/>
      <c r="G2" s="235"/>
      <c r="H2" s="236"/>
    </row>
    <row r="3" spans="1:11" x14ac:dyDescent="0.2">
      <c r="A3" s="230" t="s">
        <v>2</v>
      </c>
      <c r="B3" s="231"/>
      <c r="C3" s="237" t="str">
        <f>IF(ISNONTEXT('[4]Organizacija natjecanja'!$H$7)=TRUE,"",'[4]Organizacija natjecanja'!$H$7)</f>
        <v>SSRD MŽ</v>
      </c>
      <c r="D3" s="238"/>
      <c r="E3" s="233"/>
      <c r="F3" s="234"/>
      <c r="G3" s="239"/>
      <c r="H3" s="239"/>
    </row>
    <row r="4" spans="1:11" x14ac:dyDescent="0.2">
      <c r="A4" s="230" t="s">
        <v>3</v>
      </c>
      <c r="B4" s="231"/>
      <c r="C4" s="237" t="str">
        <f>IF(ISNONTEXT('[4]Organizacija natjecanja'!$H$13)=TRUE,"",'[4]Organizacija natjecanja'!$H$13)</f>
        <v>Ostriž Novakovec</v>
      </c>
      <c r="D4" s="238"/>
      <c r="E4" s="233"/>
      <c r="F4" s="234"/>
      <c r="G4" s="239"/>
      <c r="H4" s="239"/>
      <c r="I4" s="240"/>
    </row>
    <row r="5" spans="1:11" x14ac:dyDescent="0.2">
      <c r="A5" s="230" t="s">
        <v>4</v>
      </c>
      <c r="B5" s="231"/>
      <c r="C5" s="237" t="str">
        <f>IF(ISNONTEXT('[4]Organizacija natjecanja'!$H$4)=TRUE,"",'[4]Organizacija natjecanja'!$H$4)</f>
        <v>SRC Novakovec</v>
      </c>
      <c r="D5" s="238"/>
      <c r="E5" s="233"/>
      <c r="F5" s="234"/>
      <c r="G5" s="239"/>
      <c r="H5" s="239"/>
    </row>
    <row r="6" spans="1:11" x14ac:dyDescent="0.2">
      <c r="A6" s="230"/>
      <c r="B6" s="231"/>
      <c r="C6" s="237"/>
      <c r="D6" s="238"/>
      <c r="E6" s="233"/>
      <c r="F6" s="234"/>
      <c r="G6" s="239"/>
      <c r="H6" s="239"/>
    </row>
    <row r="7" spans="1:11" ht="14.25" customHeight="1" x14ac:dyDescent="0.2">
      <c r="A7" s="241" t="s">
        <v>5</v>
      </c>
      <c r="B7" s="242"/>
      <c r="C7" s="243" t="str">
        <f>IF(ISBLANK('[4]Organizacija natjecanja'!$H$9)=TRUE,"",'[4]Organizacija natjecanja'!$H$9)</f>
        <v>VETERANI</v>
      </c>
      <c r="D7" s="244"/>
      <c r="E7" s="245"/>
      <c r="F7" s="246"/>
      <c r="G7" s="247"/>
      <c r="H7" s="247"/>
    </row>
    <row r="8" spans="1:11" x14ac:dyDescent="0.2">
      <c r="A8" s="248"/>
      <c r="E8" s="250"/>
      <c r="H8" s="252"/>
    </row>
    <row r="9" spans="1:11" ht="39.75" customHeight="1" x14ac:dyDescent="0.2">
      <c r="A9" s="253" t="s">
        <v>6</v>
      </c>
      <c r="B9" s="254" t="s">
        <v>7</v>
      </c>
      <c r="C9" s="254" t="s">
        <v>8</v>
      </c>
      <c r="D9" s="255" t="s">
        <v>9</v>
      </c>
      <c r="E9" s="256" t="s">
        <v>10</v>
      </c>
      <c r="F9" s="257" t="s">
        <v>11</v>
      </c>
      <c r="G9" s="258" t="s">
        <v>12</v>
      </c>
      <c r="H9" s="258" t="s">
        <v>13</v>
      </c>
      <c r="I9" s="259"/>
    </row>
    <row r="10" spans="1:11" x14ac:dyDescent="0.2">
      <c r="A10" s="260">
        <f>IF(ISNUMBER(H10)=FALSE,"",1)</f>
        <v>1</v>
      </c>
      <c r="B10" s="261" t="str">
        <f>IF(ISTEXT('[4]Sektorski plasman'!B6)=TRUE,'[4]Sektorski plasman'!B6,"")</f>
        <v>Rošić Mensur</v>
      </c>
      <c r="C10" s="262" t="str">
        <f>IF(ISTEXT('[4]Sektorski plasman'!C6)=TRUE,'[4]Sektorski plasman'!C6,"")</f>
        <v>Mura Mursko Središće</v>
      </c>
      <c r="D10" s="263">
        <f>IF(ISNUMBER('[4]Sektorski plasman'!E6)=TRUE,'[4]Sektorski plasman'!E6,"")</f>
        <v>1</v>
      </c>
      <c r="E10" s="264" t="str">
        <f>IF(ISTEXT('[4]Sektorski plasman'!F6)=TRUE,'[4]Sektorski plasman'!F6,"")</f>
        <v>A</v>
      </c>
      <c r="F10" s="265">
        <f>IF(ISNUMBER('[4]Sektorski plasman'!D6)=TRUE,'[4]Sektorski plasman'!D6,"")</f>
        <v>12320</v>
      </c>
      <c r="G10" s="266">
        <f>IF(ISNUMBER('[4]Sektorski plasman'!G6)=TRUE,'[4]Sektorski plasman'!G6,"")</f>
        <v>1</v>
      </c>
      <c r="H10" s="267">
        <f>IF(ISNUMBER('[4]Sektorski plasman'!H6)=TRUE,'[4]Sektorski plasman'!H6,"")</f>
        <v>1</v>
      </c>
      <c r="I10" s="268"/>
      <c r="J10" s="269"/>
      <c r="K10" s="228"/>
    </row>
    <row r="11" spans="1:11" x14ac:dyDescent="0.2">
      <c r="A11" s="270">
        <f>IF(ISNUMBER(H11)=FALSE,"",2)</f>
        <v>2</v>
      </c>
      <c r="B11" s="271" t="str">
        <f>IF(ISTEXT('[4]Sektorski plasman'!B7)=TRUE,'[4]Sektorski plasman'!B7,"")</f>
        <v>Dolenec Branimir</v>
      </c>
      <c r="C11" s="272" t="str">
        <f>IF(ISTEXT('[4]Sektorski plasman'!C7)=TRUE,'[4]Sektorski plasman'!C7,"")</f>
        <v>Ostriž Novakovec</v>
      </c>
      <c r="D11" s="273">
        <f>IF(ISNUMBER('[4]Sektorski plasman'!E7)=TRUE,'[4]Sektorski plasman'!E7,"")</f>
        <v>4</v>
      </c>
      <c r="E11" s="274" t="str">
        <f>IF(ISTEXT('[4]Sektorski plasman'!F7)=TRUE,'[4]Sektorski plasman'!F7,"")</f>
        <v>A</v>
      </c>
      <c r="F11" s="275">
        <f>IF(ISNUMBER('[4]Sektorski plasman'!D7)=TRUE,'[4]Sektorski plasman'!D7,"")</f>
        <v>5500</v>
      </c>
      <c r="G11" s="276">
        <f>IF(ISNUMBER('[4]Sektorski plasman'!G7)=TRUE,'[4]Sektorski plasman'!G7,"")</f>
        <v>2</v>
      </c>
      <c r="H11" s="277">
        <f>IF(ISNUMBER('[4]Sektorski plasman'!H7)=TRUE,'[4]Sektorski plasman'!H7,"")</f>
        <v>3</v>
      </c>
      <c r="I11" s="268"/>
      <c r="J11" s="269"/>
      <c r="K11" s="228"/>
    </row>
    <row r="12" spans="1:11" x14ac:dyDescent="0.2">
      <c r="A12" s="270">
        <f>IF(ISNUMBER(H12)=FALSE,"",3)</f>
        <v>3</v>
      </c>
      <c r="B12" s="271" t="str">
        <f>IF(ISTEXT('[4]Sektorski plasman'!B8)=TRUE,'[4]Sektorski plasman'!B8,"")</f>
        <v>Nađ Nenad</v>
      </c>
      <c r="C12" s="272" t="str">
        <f>IF(ISTEXT('[4]Sektorski plasman'!C8)=TRUE,'[4]Sektorski plasman'!C8,"")</f>
        <v>Linjak Palovec</v>
      </c>
      <c r="D12" s="273">
        <f>IF(ISNUMBER('[4]Sektorski plasman'!E8)=TRUE,'[4]Sektorski plasman'!E8,"")</f>
        <v>11</v>
      </c>
      <c r="E12" s="274" t="str">
        <f>IF(ISTEXT('[4]Sektorski plasman'!F8)=TRUE,'[4]Sektorski plasman'!F8,"")</f>
        <v>A</v>
      </c>
      <c r="F12" s="275">
        <f>IF(ISNUMBER('[4]Sektorski plasman'!D8)=TRUE,'[4]Sektorski plasman'!D8,"")</f>
        <v>5155</v>
      </c>
      <c r="G12" s="276">
        <f>IF(ISNUMBER('[4]Sektorski plasman'!G8)=TRUE,'[4]Sektorski plasman'!G8,"")</f>
        <v>3</v>
      </c>
      <c r="H12" s="277">
        <f>IF(ISNUMBER('[4]Sektorski plasman'!H8)=TRUE,'[4]Sektorski plasman'!H8,"")</f>
        <v>5</v>
      </c>
      <c r="I12" s="268"/>
      <c r="J12" s="269"/>
      <c r="K12" s="228"/>
    </row>
    <row r="13" spans="1:11" x14ac:dyDescent="0.2">
      <c r="A13" s="270">
        <f>IF(ISNUMBER(H13)=FALSE,"",4)</f>
        <v>4</v>
      </c>
      <c r="B13" s="271" t="str">
        <f>IF(ISTEXT('[4]Sektorski plasman'!B9)=TRUE,'[4]Sektorski plasman'!B9,"")</f>
        <v>Ivanović Branko</v>
      </c>
      <c r="C13" s="272" t="str">
        <f>IF(ISTEXT('[4]Sektorski plasman'!C9)=TRUE,'[4]Sektorski plasman'!C9,"")</f>
        <v>Smuđ Goričan</v>
      </c>
      <c r="D13" s="273">
        <f>IF(ISNUMBER('[4]Sektorski plasman'!E9)=TRUE,'[4]Sektorski plasman'!E9,"")</f>
        <v>3</v>
      </c>
      <c r="E13" s="274" t="str">
        <f>IF(ISTEXT('[4]Sektorski plasman'!F9)=TRUE,'[4]Sektorski plasman'!F9,"")</f>
        <v>A</v>
      </c>
      <c r="F13" s="275">
        <f>IF(ISNUMBER('[4]Sektorski plasman'!D9)=TRUE,'[4]Sektorski plasman'!D9,"")</f>
        <v>4795</v>
      </c>
      <c r="G13" s="276">
        <f>IF(ISNUMBER('[4]Sektorski plasman'!G9)=TRUE,'[4]Sektorski plasman'!G9,"")</f>
        <v>4</v>
      </c>
      <c r="H13" s="277">
        <f>IF(ISNUMBER('[4]Sektorski plasman'!H9)=TRUE,'[4]Sektorski plasman'!H9,"")</f>
        <v>7</v>
      </c>
      <c r="I13" s="268"/>
      <c r="J13" s="269"/>
      <c r="K13" s="228"/>
    </row>
    <row r="14" spans="1:11" x14ac:dyDescent="0.2">
      <c r="A14" s="270">
        <f>IF(ISNUMBER(H14)=FALSE,"",5)</f>
        <v>5</v>
      </c>
      <c r="B14" s="271" t="str">
        <f>IF(ISTEXT('[4]Sektorski plasman'!B10)=TRUE,'[4]Sektorski plasman'!B10,"")</f>
        <v>Kovač Željko</v>
      </c>
      <c r="C14" s="272" t="str">
        <f>IF(ISTEXT('[4]Sektorski plasman'!C10)=TRUE,'[4]Sektorski plasman'!C10,"")</f>
        <v>Sunčanica Pribislavec</v>
      </c>
      <c r="D14" s="273">
        <f>IF(ISNUMBER('[4]Sektorski plasman'!E10)=TRUE,'[4]Sektorski plasman'!E10,"")</f>
        <v>2</v>
      </c>
      <c r="E14" s="274" t="str">
        <f>IF(ISTEXT('[4]Sektorski plasman'!F10)=TRUE,'[4]Sektorski plasman'!F10,"")</f>
        <v>A</v>
      </c>
      <c r="F14" s="275">
        <f>IF(ISNUMBER('[4]Sektorski plasman'!D10)=TRUE,'[4]Sektorski plasman'!D10,"")</f>
        <v>4000</v>
      </c>
      <c r="G14" s="276">
        <f>IF(ISNUMBER('[4]Sektorski plasman'!G10)=TRUE,'[4]Sektorski plasman'!G10,"")</f>
        <v>5</v>
      </c>
      <c r="H14" s="277">
        <f>IF(ISNUMBER('[4]Sektorski plasman'!H10)=TRUE,'[4]Sektorski plasman'!H10,"")</f>
        <v>10</v>
      </c>
      <c r="I14" s="268"/>
      <c r="J14" s="269"/>
      <c r="K14" s="228"/>
    </row>
    <row r="15" spans="1:11" x14ac:dyDescent="0.2">
      <c r="A15" s="270">
        <f>IF(ISNUMBER(H15)=FALSE,"",6)</f>
        <v>6</v>
      </c>
      <c r="B15" s="271" t="str">
        <f>IF(ISTEXT('[4]Sektorski plasman'!B11)=TRUE,'[4]Sektorski plasman'!B11,"")</f>
        <v>Međimurec Ivan</v>
      </c>
      <c r="C15" s="272" t="str">
        <f>IF(ISTEXT('[4]Sektorski plasman'!C11)=TRUE,'[4]Sektorski plasman'!C11,"")</f>
        <v>TSH Sensas Som.si Čakovec</v>
      </c>
      <c r="D15" s="273">
        <f>IF(ISNUMBER('[4]Sektorski plasman'!E11)=TRUE,'[4]Sektorski plasman'!E11,"")</f>
        <v>8</v>
      </c>
      <c r="E15" s="274" t="str">
        <f>IF(ISTEXT('[4]Sektorski plasman'!F11)=TRUE,'[4]Sektorski plasman'!F11,"")</f>
        <v>A</v>
      </c>
      <c r="F15" s="275">
        <f>IF(ISNUMBER('[4]Sektorski plasman'!D11)=TRUE,'[4]Sektorski plasman'!D11,"")</f>
        <v>3575</v>
      </c>
      <c r="G15" s="276">
        <f>IF(ISNUMBER('[4]Sektorski plasman'!G11)=TRUE,'[4]Sektorski plasman'!G11,"")</f>
        <v>6</v>
      </c>
      <c r="H15" s="277">
        <f>IF(ISNUMBER('[4]Sektorski plasman'!H11)=TRUE,'[4]Sektorski plasman'!H11,"")</f>
        <v>11</v>
      </c>
      <c r="I15" s="268"/>
      <c r="J15" s="269"/>
      <c r="K15" s="228"/>
    </row>
    <row r="16" spans="1:11" x14ac:dyDescent="0.2">
      <c r="A16" s="270">
        <f>IF(ISNUMBER(H16)=FALSE,"",7)</f>
        <v>7</v>
      </c>
      <c r="B16" s="271" t="str">
        <f>IF(ISTEXT('[4]Sektorski plasman'!B12)=TRUE,'[4]Sektorski plasman'!B12,"")</f>
        <v>Filipašić Drago</v>
      </c>
      <c r="C16" s="272" t="str">
        <f>IF(ISTEXT('[4]Sektorski plasman'!C12)=TRUE,'[4]Sektorski plasman'!C12,"")</f>
        <v>Som Kotoriba</v>
      </c>
      <c r="D16" s="273">
        <f>IF(ISNUMBER('[4]Sektorski plasman'!E12)=TRUE,'[4]Sektorski plasman'!E12,"")</f>
        <v>9</v>
      </c>
      <c r="E16" s="274" t="str">
        <f>IF(ISTEXT('[4]Sektorski plasman'!F12)=TRUE,'[4]Sektorski plasman'!F12,"")</f>
        <v>A</v>
      </c>
      <c r="F16" s="275">
        <f>IF(ISNUMBER('[4]Sektorski plasman'!D12)=TRUE,'[4]Sektorski plasman'!D12,"")</f>
        <v>3475</v>
      </c>
      <c r="G16" s="276">
        <f>IF(ISNUMBER('[4]Sektorski plasman'!G12)=TRUE,'[4]Sektorski plasman'!G12,"")</f>
        <v>7</v>
      </c>
      <c r="H16" s="277">
        <f>IF(ISNUMBER('[4]Sektorski plasman'!H12)=TRUE,'[4]Sektorski plasman'!H12,"")</f>
        <v>13</v>
      </c>
      <c r="I16" s="268"/>
      <c r="J16" s="269"/>
      <c r="K16" s="228"/>
    </row>
    <row r="17" spans="1:11" x14ac:dyDescent="0.2">
      <c r="A17" s="270">
        <f>IF(ISNUMBER(H17)=FALSE,"",8)</f>
        <v>8</v>
      </c>
      <c r="B17" s="271" t="str">
        <f>IF(ISTEXT('[4]Sektorski plasman'!B13)=TRUE,'[4]Sektorski plasman'!B13,"")</f>
        <v>Jagec Josip</v>
      </c>
      <c r="C17" s="272" t="str">
        <f>IF(ISTEXT('[4]Sektorski plasman'!C13)=TRUE,'[4]Sektorski plasman'!C13,"")</f>
        <v>Čakovec Interland Čakovec</v>
      </c>
      <c r="D17" s="273">
        <f>IF(ISNUMBER('[4]Sektorski plasman'!E13)=TRUE,'[4]Sektorski plasman'!E13,"")</f>
        <v>7</v>
      </c>
      <c r="E17" s="274" t="str">
        <f>IF(ISTEXT('[4]Sektorski plasman'!F13)=TRUE,'[4]Sektorski plasman'!F13,"")</f>
        <v>A</v>
      </c>
      <c r="F17" s="275">
        <f>IF(ISNUMBER('[4]Sektorski plasman'!D13)=TRUE,'[4]Sektorski plasman'!D13,"")</f>
        <v>2500</v>
      </c>
      <c r="G17" s="276">
        <f>IF(ISNUMBER('[4]Sektorski plasman'!G13)=TRUE,'[4]Sektorski plasman'!G13,"")</f>
        <v>8</v>
      </c>
      <c r="H17" s="277">
        <f>IF(ISNUMBER('[4]Sektorski plasman'!H13)=TRUE,'[4]Sektorski plasman'!H13,"")</f>
        <v>15</v>
      </c>
      <c r="I17" s="268"/>
      <c r="J17" s="269"/>
      <c r="K17" s="228"/>
    </row>
    <row r="18" spans="1:11" x14ac:dyDescent="0.2">
      <c r="A18" s="270">
        <f>IF(ISNUMBER(H18)=FALSE,"",9)</f>
        <v>9</v>
      </c>
      <c r="B18" s="271" t="str">
        <f>IF(ISTEXT('[4]Sektorski plasman'!B14)=TRUE,'[4]Sektorski plasman'!B14,"")</f>
        <v>Mišić Branko</v>
      </c>
      <c r="C18" s="272" t="str">
        <f>IF(ISTEXT('[4]Sektorski plasman'!C14)=TRUE,'[4]Sektorski plasman'!C14,"")</f>
        <v>Drava Donji Mihaljevec</v>
      </c>
      <c r="D18" s="273">
        <f>IF(ISNUMBER('[4]Sektorski plasman'!E14)=TRUE,'[4]Sektorski plasman'!E14,"")</f>
        <v>5</v>
      </c>
      <c r="E18" s="274" t="str">
        <f>IF(ISTEXT('[4]Sektorski plasman'!F14)=TRUE,'[4]Sektorski plasman'!F14,"")</f>
        <v>A</v>
      </c>
      <c r="F18" s="275">
        <f>IF(ISNUMBER('[4]Sektorski plasman'!D14)=TRUE,'[4]Sektorski plasman'!D14,"")</f>
        <v>1695</v>
      </c>
      <c r="G18" s="276">
        <f>IF(ISNUMBER('[4]Sektorski plasman'!G14)=TRUE,'[4]Sektorski plasman'!G14,"")</f>
        <v>9</v>
      </c>
      <c r="H18" s="277">
        <f>IF(ISNUMBER('[4]Sektorski plasman'!H14)=TRUE,'[4]Sektorski plasman'!H14,"")</f>
        <v>17</v>
      </c>
      <c r="I18" s="268"/>
      <c r="J18" s="269"/>
      <c r="K18" s="228"/>
    </row>
    <row r="19" spans="1:11" x14ac:dyDescent="0.2">
      <c r="A19" s="270">
        <f>IF(ISNUMBER(H19)=FALSE,"",10)</f>
        <v>10</v>
      </c>
      <c r="B19" s="271" t="str">
        <f>IF(ISTEXT('[4]Sektorski plasman'!B15)=TRUE,'[4]Sektorski plasman'!B15,"")</f>
        <v>Horvat Dragutin</v>
      </c>
      <c r="C19" s="272" t="str">
        <f>IF(ISTEXT('[4]Sektorski plasman'!C15)=TRUE,'[4]Sektorski plasman'!C15,"")</f>
        <v>Som Kotoriba</v>
      </c>
      <c r="D19" s="273">
        <f>IF(ISNUMBER('[4]Sektorski plasman'!E15)=TRUE,'[4]Sektorski plasman'!E15,"")</f>
        <v>6</v>
      </c>
      <c r="E19" s="274" t="str">
        <f>IF(ISTEXT('[4]Sektorski plasman'!F15)=TRUE,'[4]Sektorski plasman'!F15,"")</f>
        <v>A</v>
      </c>
      <c r="F19" s="275">
        <f>IF(ISNUMBER('[4]Sektorski plasman'!D15)=TRUE,'[4]Sektorski plasman'!D15,"")</f>
        <v>1380</v>
      </c>
      <c r="G19" s="276">
        <f>IF(ISNUMBER('[4]Sektorski plasman'!G15)=TRUE,'[4]Sektorski plasman'!G15,"")</f>
        <v>10</v>
      </c>
      <c r="H19" s="277">
        <f>IF(ISNUMBER('[4]Sektorski plasman'!H15)=TRUE,'[4]Sektorski plasman'!H15,"")</f>
        <v>19</v>
      </c>
      <c r="I19" s="268"/>
      <c r="J19" s="269"/>
      <c r="K19" s="228"/>
    </row>
    <row r="20" spans="1:11" x14ac:dyDescent="0.2">
      <c r="A20" s="270">
        <f>IF(ISNUMBER(H20)=FALSE,"",11)</f>
        <v>11</v>
      </c>
      <c r="B20" s="271" t="str">
        <f>IF(ISTEXT('[4]Sektorski plasman'!B16)=TRUE,'[4]Sektorski plasman'!B16,"")</f>
        <v>Kedmenec Antun</v>
      </c>
      <c r="C20" s="272" t="str">
        <f>IF(ISTEXT('[4]Sektorski plasman'!C16)=TRUE,'[4]Sektorski plasman'!C16,"")</f>
        <v>Klen Sveta Marija</v>
      </c>
      <c r="D20" s="273">
        <f>IF(ISNUMBER('[4]Sektorski plasman'!E16)=TRUE,'[4]Sektorski plasman'!E16,"")</f>
        <v>10</v>
      </c>
      <c r="E20" s="274" t="str">
        <f>IF(ISTEXT('[4]Sektorski plasman'!F16)=TRUE,'[4]Sektorski plasman'!F16,"")</f>
        <v>A</v>
      </c>
      <c r="F20" s="275">
        <f>IF(ISNUMBER('[4]Sektorski plasman'!D16)=TRUE,'[4]Sektorski plasman'!D16,"")</f>
        <v>1090</v>
      </c>
      <c r="G20" s="276">
        <f>IF(ISNUMBER('[4]Sektorski plasman'!G16)=TRUE,'[4]Sektorski plasman'!G16,"")</f>
        <v>11</v>
      </c>
      <c r="H20" s="277">
        <f>IF(ISNUMBER('[4]Sektorski plasman'!H16)=TRUE,'[4]Sektorski plasman'!H16,"")</f>
        <v>21</v>
      </c>
      <c r="I20" s="268"/>
      <c r="J20" s="269"/>
      <c r="K20" s="228"/>
    </row>
    <row r="21" spans="1:11" x14ac:dyDescent="0.2">
      <c r="A21" s="270">
        <f>IF(ISNUMBER(H21)=FALSE,"",12)</f>
        <v>12</v>
      </c>
      <c r="B21" s="271" t="str">
        <f>IF(ISTEXT('[4]Sektorski plasman'!B17)=TRUE,'[4]Sektorski plasman'!B17,"")</f>
        <v>Halić Marijan</v>
      </c>
      <c r="C21" s="272" t="str">
        <f>IF(ISTEXT('[4]Sektorski plasman'!C17)=TRUE,'[4]Sektorski plasman'!C17,"")</f>
        <v>Linjak Ivanovec</v>
      </c>
      <c r="D21" s="273">
        <f>IF(ISNUMBER('[4]Sektorski plasman'!E17)=TRUE,'[4]Sektorski plasman'!E17,"")</f>
        <v>20</v>
      </c>
      <c r="E21" s="274" t="str">
        <f>IF(ISTEXT('[4]Sektorski plasman'!F17)=TRUE,'[4]Sektorski plasman'!F17,"")</f>
        <v>B</v>
      </c>
      <c r="F21" s="275">
        <f>IF(ISNUMBER('[4]Sektorski plasman'!D17)=TRUE,'[4]Sektorski plasman'!D17,"")</f>
        <v>6230</v>
      </c>
      <c r="G21" s="276">
        <f>IF(ISNUMBER('[4]Sektorski plasman'!G17)=TRUE,'[4]Sektorski plasman'!G17,"")</f>
        <v>1</v>
      </c>
      <c r="H21" s="277">
        <f>IF(ISNUMBER('[4]Sektorski plasman'!H17)=TRUE,'[4]Sektorski plasman'!H17,"")</f>
        <v>2</v>
      </c>
      <c r="I21" s="268"/>
      <c r="J21" s="269"/>
      <c r="K21" s="228"/>
    </row>
    <row r="22" spans="1:11" x14ac:dyDescent="0.2">
      <c r="A22" s="270">
        <f>IF(ISNUMBER(H22)=FALSE,"",13)</f>
        <v>13</v>
      </c>
      <c r="B22" s="271" t="str">
        <f>IF(ISTEXT('[4]Sektorski plasman'!B18)=TRUE,'[4]Sektorski plasman'!B18,"")</f>
        <v>Zadravec Ivan</v>
      </c>
      <c r="C22" s="272" t="str">
        <f>IF(ISTEXT('[4]Sektorski plasman'!C18)=TRUE,'[4]Sektorski plasman'!C18,"")</f>
        <v>Verk Križovec</v>
      </c>
      <c r="D22" s="273">
        <f>IF(ISNUMBER('[4]Sektorski plasman'!E18)=TRUE,'[4]Sektorski plasman'!E18,"")</f>
        <v>13</v>
      </c>
      <c r="E22" s="274" t="str">
        <f>IF(ISTEXT('[4]Sektorski plasman'!F18)=TRUE,'[4]Sektorski plasman'!F18,"")</f>
        <v>B</v>
      </c>
      <c r="F22" s="275">
        <f>IF(ISNUMBER('[4]Sektorski plasman'!D18)=TRUE,'[4]Sektorski plasman'!D18,"")</f>
        <v>3705</v>
      </c>
      <c r="G22" s="276">
        <f>IF(ISNUMBER('[4]Sektorski plasman'!G18)=TRUE,'[4]Sektorski plasman'!G18,"")</f>
        <v>2</v>
      </c>
      <c r="H22" s="277">
        <f>IF(ISNUMBER('[4]Sektorski plasman'!H18)=TRUE,'[4]Sektorski plasman'!H18,"")</f>
        <v>4</v>
      </c>
      <c r="I22" s="268"/>
      <c r="J22" s="269"/>
      <c r="K22" s="228"/>
    </row>
    <row r="23" spans="1:11" x14ac:dyDescent="0.2">
      <c r="A23" s="270">
        <f>IF(ISNUMBER(H23)=FALSE,"",14)</f>
        <v>14</v>
      </c>
      <c r="B23" s="271" t="str">
        <f>IF(ISTEXT('[4]Sektorski plasman'!B19)=TRUE,'[4]Sektorski plasman'!B19,"")</f>
        <v>Katančić Zlatko</v>
      </c>
      <c r="C23" s="272" t="str">
        <f>IF(ISTEXT('[4]Sektorski plasman'!C19)=TRUE,'[4]Sektorski plasman'!C19,"")</f>
        <v>Ribica Turčišće</v>
      </c>
      <c r="D23" s="273">
        <f>IF(ISNUMBER('[4]Sektorski plasman'!E19)=TRUE,'[4]Sektorski plasman'!E19,"")</f>
        <v>17</v>
      </c>
      <c r="E23" s="274" t="str">
        <f>IF(ISTEXT('[4]Sektorski plasman'!F19)=TRUE,'[4]Sektorski plasman'!F19,"")</f>
        <v>B</v>
      </c>
      <c r="F23" s="275">
        <f>IF(ISNUMBER('[4]Sektorski plasman'!D19)=TRUE,'[4]Sektorski plasman'!D19,"")</f>
        <v>3445</v>
      </c>
      <c r="G23" s="276">
        <f>IF(ISNUMBER('[4]Sektorski plasman'!G19)=TRUE,'[4]Sektorski plasman'!G19,"")</f>
        <v>3</v>
      </c>
      <c r="H23" s="277">
        <f>IF(ISNUMBER('[4]Sektorski plasman'!H19)=TRUE,'[4]Sektorski plasman'!H19,"")</f>
        <v>6</v>
      </c>
      <c r="I23" s="268"/>
      <c r="J23" s="269"/>
      <c r="K23" s="228"/>
    </row>
    <row r="24" spans="1:11" x14ac:dyDescent="0.2">
      <c r="A24" s="270">
        <f>IF(ISNUMBER(H24)=FALSE,"",15)</f>
        <v>15</v>
      </c>
      <c r="B24" s="271" t="str">
        <f>IF(ISTEXT('[4]Sektorski plasman'!B20)=TRUE,'[4]Sektorski plasman'!B20,"")</f>
        <v>Dolenec Željko</v>
      </c>
      <c r="C24" s="272" t="str">
        <f>IF(ISTEXT('[4]Sektorski plasman'!C20)=TRUE,'[4]Sektorski plasman'!C20,"")</f>
        <v>Som Kotoriba</v>
      </c>
      <c r="D24" s="273">
        <f>IF(ISNUMBER('[4]Sektorski plasman'!E20)=TRUE,'[4]Sektorski plasman'!E20,"")</f>
        <v>19</v>
      </c>
      <c r="E24" s="274" t="str">
        <f>IF(ISTEXT('[4]Sektorski plasman'!F20)=TRUE,'[4]Sektorski plasman'!F20,"")</f>
        <v>B</v>
      </c>
      <c r="F24" s="275">
        <f>IF(ISNUMBER('[4]Sektorski plasman'!D20)=TRUE,'[4]Sektorski plasman'!D20,"")</f>
        <v>3255</v>
      </c>
      <c r="G24" s="276">
        <f>IF(ISNUMBER('[4]Sektorski plasman'!G20)=TRUE,'[4]Sektorski plasman'!G20,"")</f>
        <v>4.5</v>
      </c>
      <c r="H24" s="277">
        <f>IF(ISNUMBER('[4]Sektorski plasman'!H20)=TRUE,'[4]Sektorski plasman'!H20,"")</f>
        <v>8</v>
      </c>
      <c r="I24" s="268"/>
      <c r="J24" s="269"/>
      <c r="K24" s="228"/>
    </row>
    <row r="25" spans="1:11" x14ac:dyDescent="0.2">
      <c r="A25" s="270">
        <f>IF(ISNUMBER(H25)=FALSE,"",16)</f>
        <v>16</v>
      </c>
      <c r="B25" s="271" t="str">
        <f>IF(ISTEXT('[4]Sektorski plasman'!B21)=TRUE,'[4]Sektorski plasman'!B21,"")</f>
        <v>Kedmenec Dragutin</v>
      </c>
      <c r="C25" s="272" t="str">
        <f>IF(ISTEXT('[4]Sektorski plasman'!C21)=TRUE,'[4]Sektorski plasman'!C21,"")</f>
        <v>Klen Sveta Marija</v>
      </c>
      <c r="D25" s="273">
        <f>IF(ISNUMBER('[4]Sektorski plasman'!E21)=TRUE,'[4]Sektorski plasman'!E21,"")</f>
        <v>15</v>
      </c>
      <c r="E25" s="274" t="str">
        <f>IF(ISTEXT('[4]Sektorski plasman'!F21)=TRUE,'[4]Sektorski plasman'!F21,"")</f>
        <v>B</v>
      </c>
      <c r="F25" s="275">
        <f>IF(ISNUMBER('[4]Sektorski plasman'!D21)=TRUE,'[4]Sektorski plasman'!D21,"")</f>
        <v>3255</v>
      </c>
      <c r="G25" s="276">
        <f>IF(ISNUMBER('[4]Sektorski plasman'!G21)=TRUE,'[4]Sektorski plasman'!G21,"")</f>
        <v>4.5</v>
      </c>
      <c r="H25" s="277">
        <f>IF(ISNUMBER('[4]Sektorski plasman'!H21)=TRUE,'[4]Sektorski plasman'!H21,"")</f>
        <v>8</v>
      </c>
      <c r="I25" s="268"/>
      <c r="J25" s="269"/>
      <c r="K25" s="228"/>
    </row>
    <row r="26" spans="1:11" x14ac:dyDescent="0.2">
      <c r="A26" s="270">
        <f>IF(ISNUMBER(H26)=FALSE,"",17)</f>
        <v>17</v>
      </c>
      <c r="B26" s="271" t="str">
        <f>IF(ISTEXT('[4]Sektorski plasman'!B22)=TRUE,'[4]Sektorski plasman'!B22,"")</f>
        <v>Čerjavić Marijan</v>
      </c>
      <c r="C26" s="272" t="str">
        <f>IF(ISTEXT('[4]Sektorski plasman'!C22)=TRUE,'[4]Sektorski plasman'!C22,"")</f>
        <v>Čakovec Interland Čakovec</v>
      </c>
      <c r="D26" s="273">
        <f>IF(ISNUMBER('[4]Sektorski plasman'!E22)=TRUE,'[4]Sektorski plasman'!E22,"")</f>
        <v>21</v>
      </c>
      <c r="E26" s="274" t="str">
        <f>IF(ISTEXT('[4]Sektorski plasman'!F22)=TRUE,'[4]Sektorski plasman'!F22,"")</f>
        <v>B</v>
      </c>
      <c r="F26" s="275">
        <f>IF(ISNUMBER('[4]Sektorski plasman'!D22)=TRUE,'[4]Sektorski plasman'!D22,"")</f>
        <v>2950</v>
      </c>
      <c r="G26" s="276">
        <f>IF(ISNUMBER('[4]Sektorski plasman'!G22)=TRUE,'[4]Sektorski plasman'!G22,"")</f>
        <v>6</v>
      </c>
      <c r="H26" s="277">
        <f>IF(ISNUMBER('[4]Sektorski plasman'!H22)=TRUE,'[4]Sektorski plasman'!H22,"")</f>
        <v>12</v>
      </c>
      <c r="I26" s="268"/>
      <c r="J26" s="269"/>
      <c r="K26" s="228"/>
    </row>
    <row r="27" spans="1:11" x14ac:dyDescent="0.2">
      <c r="A27" s="270">
        <f>IF(ISNUMBER(H27)=FALSE,"",18)</f>
        <v>18</v>
      </c>
      <c r="B27" s="271" t="str">
        <f>IF(ISTEXT('[4]Sektorski plasman'!B23)=TRUE,'[4]Sektorski plasman'!B23,"")</f>
        <v>Marđetko Josip</v>
      </c>
      <c r="C27" s="272" t="str">
        <f>IF(ISTEXT('[4]Sektorski plasman'!C23)=TRUE,'[4]Sektorski plasman'!C23,"")</f>
        <v>Som Kotoriba</v>
      </c>
      <c r="D27" s="273">
        <f>IF(ISNUMBER('[4]Sektorski plasman'!E23)=TRUE,'[4]Sektorski plasman'!E23,"")</f>
        <v>18</v>
      </c>
      <c r="E27" s="274" t="str">
        <f>IF(ISTEXT('[4]Sektorski plasman'!F23)=TRUE,'[4]Sektorski plasman'!F23,"")</f>
        <v>B</v>
      </c>
      <c r="F27" s="275">
        <f>IF(ISNUMBER('[4]Sektorski plasman'!D23)=TRUE,'[4]Sektorski plasman'!D23,"")</f>
        <v>2195</v>
      </c>
      <c r="G27" s="276">
        <f>IF(ISNUMBER('[4]Sektorski plasman'!G23)=TRUE,'[4]Sektorski plasman'!G23,"")</f>
        <v>7</v>
      </c>
      <c r="H27" s="277">
        <f>IF(ISNUMBER('[4]Sektorski plasman'!H23)=TRUE,'[4]Sektorski plasman'!H23,"")</f>
        <v>14</v>
      </c>
      <c r="I27" s="268"/>
      <c r="J27" s="269"/>
      <c r="K27" s="228"/>
    </row>
    <row r="28" spans="1:11" x14ac:dyDescent="0.2">
      <c r="A28" s="270">
        <f>IF(ISNUMBER(H28)=FALSE,"",19)</f>
        <v>19</v>
      </c>
      <c r="B28" s="271" t="str">
        <f>IF(ISTEXT('[4]Sektorski plasman'!B24)=TRUE,'[4]Sektorski plasman'!B24,"")</f>
        <v>Vadla Slavko</v>
      </c>
      <c r="C28" s="272" t="str">
        <f>IF(ISTEXT('[4]Sektorski plasman'!C24)=TRUE,'[4]Sektorski plasman'!C24,"")</f>
        <v>Klen Sveta Marija</v>
      </c>
      <c r="D28" s="273">
        <f>IF(ISNUMBER('[4]Sektorski plasman'!E24)=TRUE,'[4]Sektorski plasman'!E24,"")</f>
        <v>12</v>
      </c>
      <c r="E28" s="274" t="str">
        <f>IF(ISTEXT('[4]Sektorski plasman'!F24)=TRUE,'[4]Sektorski plasman'!F24,"")</f>
        <v>B</v>
      </c>
      <c r="F28" s="275">
        <f>IF(ISNUMBER('[4]Sektorski plasman'!D24)=TRUE,'[4]Sektorski plasman'!D24,"")</f>
        <v>855</v>
      </c>
      <c r="G28" s="276">
        <f>IF(ISNUMBER('[4]Sektorski plasman'!G24)=TRUE,'[4]Sektorski plasman'!G24,"")</f>
        <v>8</v>
      </c>
      <c r="H28" s="277">
        <f>IF(ISNUMBER('[4]Sektorski plasman'!H24)=TRUE,'[4]Sektorski plasman'!H24,"")</f>
        <v>16</v>
      </c>
      <c r="I28" s="268"/>
      <c r="J28" s="269"/>
      <c r="K28" s="228"/>
    </row>
    <row r="29" spans="1:11" x14ac:dyDescent="0.2">
      <c r="A29" s="270">
        <f>IF(ISNUMBER(H29)=FALSE,"",20)</f>
        <v>20</v>
      </c>
      <c r="B29" s="271" t="str">
        <f>IF(ISTEXT('[4]Sektorski plasman'!B25)=TRUE,'[4]Sektorski plasman'!B25,"")</f>
        <v>Deban Ivan</v>
      </c>
      <c r="C29" s="272" t="str">
        <f>IF(ISTEXT('[4]Sektorski plasman'!C25)=TRUE,'[4]Sektorski plasman'!C25,"")</f>
        <v>Glavatica Futtura Sensas Prelog</v>
      </c>
      <c r="D29" s="273">
        <f>IF(ISNUMBER('[4]Sektorski plasman'!E25)=TRUE,'[4]Sektorski plasman'!E25,"")</f>
        <v>14</v>
      </c>
      <c r="E29" s="274" t="str">
        <f>IF(ISTEXT('[4]Sektorski plasman'!F25)=TRUE,'[4]Sektorski plasman'!F25,"")</f>
        <v>B</v>
      </c>
      <c r="F29" s="275">
        <f>IF(ISNUMBER('[4]Sektorski plasman'!D25)=TRUE,'[4]Sektorski plasman'!D25,"")</f>
        <v>640</v>
      </c>
      <c r="G29" s="276">
        <f>IF(ISNUMBER('[4]Sektorski plasman'!G25)=TRUE,'[4]Sektorski plasman'!G25,"")</f>
        <v>9</v>
      </c>
      <c r="H29" s="277">
        <f>IF(ISNUMBER('[4]Sektorski plasman'!H25)=TRUE,'[4]Sektorski plasman'!H25,"")</f>
        <v>18</v>
      </c>
      <c r="I29" s="268"/>
      <c r="J29" s="269"/>
      <c r="K29" s="228"/>
    </row>
    <row r="30" spans="1:11" x14ac:dyDescent="0.2">
      <c r="A30" s="270">
        <f>IF(ISNUMBER(H30)=FALSE,"",21)</f>
        <v>21</v>
      </c>
      <c r="B30" s="271" t="str">
        <f>IF(ISTEXT('[4]Sektorski plasman'!B26)=TRUE,'[4]Sektorski plasman'!B26,"")</f>
        <v>Mikloška Josip</v>
      </c>
      <c r="C30" s="272" t="str">
        <f>IF(ISTEXT('[4]Sektorski plasman'!C26)=TRUE,'[4]Sektorski plasman'!C26,"")</f>
        <v>Glavatica Futtura Sensas Prelog</v>
      </c>
      <c r="D30" s="273">
        <f>IF(ISNUMBER('[4]Sektorski plasman'!E26)=TRUE,'[4]Sektorski plasman'!E26,"")</f>
        <v>16</v>
      </c>
      <c r="E30" s="274" t="str">
        <f>IF(ISTEXT('[4]Sektorski plasman'!F26)=TRUE,'[4]Sektorski plasman'!F26,"")</f>
        <v>B</v>
      </c>
      <c r="F30" s="275">
        <f>IF(ISNUMBER('[4]Sektorski plasman'!D26)=TRUE,'[4]Sektorski plasman'!D26,"")</f>
        <v>325</v>
      </c>
      <c r="G30" s="276">
        <f>IF(ISNUMBER('[4]Sektorski plasman'!G26)=TRUE,'[4]Sektorski plasman'!G26,"")</f>
        <v>10</v>
      </c>
      <c r="H30" s="277">
        <f>IF(ISNUMBER('[4]Sektorski plasman'!H26)=TRUE,'[4]Sektorski plasman'!H26,"")</f>
        <v>20</v>
      </c>
      <c r="I30" s="268"/>
      <c r="J30" s="269"/>
      <c r="K30" s="228"/>
    </row>
    <row r="31" spans="1:11" x14ac:dyDescent="0.2">
      <c r="A31" s="270" t="str">
        <f>IF(ISNUMBER(H31)=FALSE,"",22)</f>
        <v/>
      </c>
      <c r="B31" s="271" t="str">
        <f>IF(ISTEXT('[4]Sektorski plasman'!B27)=TRUE,'[4]Sektorski plasman'!B27,"")</f>
        <v/>
      </c>
      <c r="C31" s="272" t="str">
        <f>IF(ISTEXT('[4]Sektorski plasman'!C27)=TRUE,'[4]Sektorski plasman'!C27,"")</f>
        <v/>
      </c>
      <c r="D31" s="273" t="str">
        <f>IF(ISNUMBER('[4]Sektorski plasman'!E27)=TRUE,'[4]Sektorski plasman'!E27,"")</f>
        <v/>
      </c>
      <c r="E31" s="274" t="str">
        <f>IF(ISTEXT('[4]Sektorski plasman'!F27)=TRUE,'[4]Sektorski plasman'!F27,"")</f>
        <v/>
      </c>
      <c r="F31" s="275" t="str">
        <f>IF(ISNUMBER('[4]Sektorski plasman'!D27)=TRUE,'[4]Sektorski plasman'!D27,"")</f>
        <v/>
      </c>
      <c r="G31" s="276" t="str">
        <f>IF(ISNUMBER('[4]Sektorski plasman'!G27)=TRUE,'[4]Sektorski plasman'!G27,"")</f>
        <v/>
      </c>
      <c r="H31" s="277" t="str">
        <f>IF(ISNUMBER('[4]Sektorski plasman'!H27)=TRUE,'[4]Sektorski plasman'!H27,"")</f>
        <v/>
      </c>
      <c r="I31" s="268"/>
      <c r="J31" s="269"/>
      <c r="K31" s="228"/>
    </row>
    <row r="32" spans="1:11" x14ac:dyDescent="0.2">
      <c r="A32" s="270" t="str">
        <f>IF(ISNUMBER(H32)=FALSE,"",23)</f>
        <v/>
      </c>
      <c r="B32" s="271" t="str">
        <f>IF(ISTEXT('[4]Sektorski plasman'!B28)=TRUE,'[4]Sektorski plasman'!B28,"")</f>
        <v/>
      </c>
      <c r="C32" s="272" t="str">
        <f>IF(ISTEXT('[4]Sektorski plasman'!C28)=TRUE,'[4]Sektorski plasman'!C28,"")</f>
        <v/>
      </c>
      <c r="D32" s="273" t="str">
        <f>IF(ISNUMBER('[4]Sektorski plasman'!E28)=TRUE,'[4]Sektorski plasman'!E28,"")</f>
        <v/>
      </c>
      <c r="E32" s="274" t="str">
        <f>IF(ISTEXT('[4]Sektorski plasman'!F28)=TRUE,'[4]Sektorski plasman'!F28,"")</f>
        <v/>
      </c>
      <c r="F32" s="275" t="str">
        <f>IF(ISNUMBER('[4]Sektorski plasman'!D28)=TRUE,'[4]Sektorski plasman'!D28,"")</f>
        <v/>
      </c>
      <c r="G32" s="276" t="str">
        <f>IF(ISNUMBER('[4]Sektorski plasman'!G28)=TRUE,'[4]Sektorski plasman'!G28,"")</f>
        <v/>
      </c>
      <c r="H32" s="277" t="str">
        <f>IF(ISNUMBER('[4]Sektorski plasman'!H28)=TRUE,'[4]Sektorski plasman'!H28,"")</f>
        <v/>
      </c>
      <c r="I32" s="268"/>
      <c r="J32" s="269"/>
      <c r="K32" s="228"/>
    </row>
    <row r="33" spans="1:11" x14ac:dyDescent="0.2">
      <c r="A33" s="270" t="str">
        <f>IF(ISNUMBER(H33)=FALSE,"",24)</f>
        <v/>
      </c>
      <c r="B33" s="271" t="str">
        <f>IF(ISTEXT('[4]Sektorski plasman'!B29)=TRUE,'[4]Sektorski plasman'!B29,"")</f>
        <v/>
      </c>
      <c r="C33" s="272" t="str">
        <f>IF(ISTEXT('[4]Sektorski plasman'!C29)=TRUE,'[4]Sektorski plasman'!C29,"")</f>
        <v/>
      </c>
      <c r="D33" s="273" t="str">
        <f>IF(ISNUMBER('[4]Sektorski plasman'!E29)=TRUE,'[4]Sektorski plasman'!E29,"")</f>
        <v/>
      </c>
      <c r="E33" s="274" t="str">
        <f>IF(ISTEXT('[4]Sektorski plasman'!F29)=TRUE,'[4]Sektorski plasman'!F29,"")</f>
        <v/>
      </c>
      <c r="F33" s="275" t="str">
        <f>IF(ISNUMBER('[4]Sektorski plasman'!D29)=TRUE,'[4]Sektorski plasman'!D29,"")</f>
        <v/>
      </c>
      <c r="G33" s="276" t="str">
        <f>IF(ISNUMBER('[4]Sektorski plasman'!G29)=TRUE,'[4]Sektorski plasman'!G29,"")</f>
        <v/>
      </c>
      <c r="H33" s="277" t="str">
        <f>IF(ISNUMBER('[4]Sektorski plasman'!H29)=TRUE,'[4]Sektorski plasman'!H29,"")</f>
        <v/>
      </c>
      <c r="I33" s="268"/>
      <c r="J33" s="269"/>
      <c r="K33" s="228"/>
    </row>
    <row r="34" spans="1:11" x14ac:dyDescent="0.2">
      <c r="A34" s="270" t="str">
        <f>IF(ISNUMBER(H34)=FALSE,"",25)</f>
        <v/>
      </c>
      <c r="B34" s="271" t="str">
        <f>IF(ISTEXT('[4]Sektorski plasman'!B30)=TRUE,'[4]Sektorski plasman'!B30,"")</f>
        <v/>
      </c>
      <c r="C34" s="272" t="str">
        <f>IF(ISTEXT('[4]Sektorski plasman'!C30)=TRUE,'[4]Sektorski plasman'!C30,"")</f>
        <v/>
      </c>
      <c r="D34" s="273" t="str">
        <f>IF(ISNUMBER('[4]Sektorski plasman'!E30)=TRUE,'[4]Sektorski plasman'!E30,"")</f>
        <v/>
      </c>
      <c r="E34" s="274" t="str">
        <f>IF(ISTEXT('[4]Sektorski plasman'!F30)=TRUE,'[4]Sektorski plasman'!F30,"")</f>
        <v/>
      </c>
      <c r="F34" s="275" t="str">
        <f>IF(ISNUMBER('[4]Sektorski plasman'!D30)=TRUE,'[4]Sektorski plasman'!D30,"")</f>
        <v/>
      </c>
      <c r="G34" s="276" t="str">
        <f>IF(ISNUMBER('[4]Sektorski plasman'!G30)=TRUE,'[4]Sektorski plasman'!G30,"")</f>
        <v/>
      </c>
      <c r="H34" s="277" t="str">
        <f>IF(ISNUMBER('[4]Sektorski plasman'!H30)=TRUE,'[4]Sektorski plasman'!H30,"")</f>
        <v/>
      </c>
      <c r="I34" s="268"/>
      <c r="J34" s="269"/>
      <c r="K34" s="228"/>
    </row>
    <row r="35" spans="1:11" x14ac:dyDescent="0.2">
      <c r="A35" s="270" t="str">
        <f>IF(ISNUMBER(H35)=FALSE,"",26)</f>
        <v/>
      </c>
      <c r="B35" s="271" t="str">
        <f>IF(ISTEXT('[4]Sektorski plasman'!B31)=TRUE,'[4]Sektorski plasman'!B31,"")</f>
        <v/>
      </c>
      <c r="C35" s="272" t="str">
        <f>IF(ISTEXT('[4]Sektorski plasman'!C31)=TRUE,'[4]Sektorski plasman'!C31,"")</f>
        <v/>
      </c>
      <c r="D35" s="273" t="str">
        <f>IF(ISNUMBER('[4]Sektorski plasman'!E31)=TRUE,'[4]Sektorski plasman'!E31,"")</f>
        <v/>
      </c>
      <c r="E35" s="274" t="str">
        <f>IF(ISTEXT('[4]Sektorski plasman'!F31)=TRUE,'[4]Sektorski plasman'!F31,"")</f>
        <v/>
      </c>
      <c r="F35" s="275" t="str">
        <f>IF(ISNUMBER('[4]Sektorski plasman'!D31)=TRUE,'[4]Sektorski plasman'!D31,"")</f>
        <v/>
      </c>
      <c r="G35" s="276" t="str">
        <f>IF(ISNUMBER('[4]Sektorski plasman'!G31)=TRUE,'[4]Sektorski plasman'!G31,"")</f>
        <v/>
      </c>
      <c r="H35" s="277" t="str">
        <f>IF(ISNUMBER('[4]Sektorski plasman'!H31)=TRUE,'[4]Sektorski plasman'!H31,"")</f>
        <v/>
      </c>
      <c r="I35" s="268"/>
      <c r="J35" s="269"/>
      <c r="K35" s="228"/>
    </row>
    <row r="36" spans="1:11" x14ac:dyDescent="0.2">
      <c r="A36" s="270" t="str">
        <f>IF(ISNUMBER(H36)=FALSE,"",27)</f>
        <v/>
      </c>
      <c r="B36" s="271" t="str">
        <f>IF(ISTEXT('[4]Sektorski plasman'!B32)=TRUE,'[4]Sektorski plasman'!B32,"")</f>
        <v/>
      </c>
      <c r="C36" s="272" t="str">
        <f>IF(ISTEXT('[4]Sektorski plasman'!C32)=TRUE,'[4]Sektorski plasman'!C32,"")</f>
        <v/>
      </c>
      <c r="D36" s="273" t="str">
        <f>IF(ISNUMBER('[4]Sektorski plasman'!E32)=TRUE,'[4]Sektorski plasman'!E32,"")</f>
        <v/>
      </c>
      <c r="E36" s="274" t="str">
        <f>IF(ISTEXT('[4]Sektorski plasman'!F32)=TRUE,'[4]Sektorski plasman'!F32,"")</f>
        <v/>
      </c>
      <c r="F36" s="275" t="str">
        <f>IF(ISNUMBER('[4]Sektorski plasman'!D32)=TRUE,'[4]Sektorski plasman'!D32,"")</f>
        <v/>
      </c>
      <c r="G36" s="276" t="str">
        <f>IF(ISNUMBER('[4]Sektorski plasman'!G32)=TRUE,'[4]Sektorski plasman'!G32,"")</f>
        <v/>
      </c>
      <c r="H36" s="277" t="str">
        <f>IF(ISNUMBER('[4]Sektorski plasman'!H32)=TRUE,'[4]Sektorski plasman'!H32,"")</f>
        <v/>
      </c>
      <c r="I36" s="268"/>
      <c r="J36" s="269"/>
      <c r="K36" s="228"/>
    </row>
    <row r="37" spans="1:11" x14ac:dyDescent="0.2">
      <c r="A37" s="270" t="str">
        <f>IF(ISNUMBER(H37)=FALSE,"",28)</f>
        <v/>
      </c>
      <c r="B37" s="271" t="str">
        <f>IF(ISTEXT('[4]Sektorski plasman'!B33)=TRUE,'[4]Sektorski plasman'!B33,"")</f>
        <v/>
      </c>
      <c r="C37" s="272" t="str">
        <f>IF(ISTEXT('[4]Sektorski plasman'!C33)=TRUE,'[4]Sektorski plasman'!C33,"")</f>
        <v/>
      </c>
      <c r="D37" s="273" t="str">
        <f>IF(ISNUMBER('[4]Sektorski plasman'!E33)=TRUE,'[4]Sektorski plasman'!E33,"")</f>
        <v/>
      </c>
      <c r="E37" s="274" t="str">
        <f>IF(ISTEXT('[4]Sektorski plasman'!F33)=TRUE,'[4]Sektorski plasman'!F33,"")</f>
        <v/>
      </c>
      <c r="F37" s="275" t="str">
        <f>IF(ISNUMBER('[4]Sektorski plasman'!D33)=TRUE,'[4]Sektorski plasman'!D33,"")</f>
        <v/>
      </c>
      <c r="G37" s="276" t="str">
        <f>IF(ISNUMBER('[4]Sektorski plasman'!G33)=TRUE,'[4]Sektorski plasman'!G33,"")</f>
        <v/>
      </c>
      <c r="H37" s="277" t="str">
        <f>IF(ISNUMBER('[4]Sektorski plasman'!H33)=TRUE,'[4]Sektorski plasman'!H33,"")</f>
        <v/>
      </c>
      <c r="I37" s="268"/>
      <c r="J37" s="269"/>
      <c r="K37" s="228"/>
    </row>
    <row r="38" spans="1:11" x14ac:dyDescent="0.2">
      <c r="A38" s="270" t="str">
        <f>IF(ISNUMBER(H38)=FALSE,"",29)</f>
        <v/>
      </c>
      <c r="B38" s="271" t="str">
        <f>IF(ISTEXT('[4]Sektorski plasman'!B34)=TRUE,'[4]Sektorski plasman'!B34,"")</f>
        <v/>
      </c>
      <c r="C38" s="272" t="str">
        <f>IF(ISTEXT('[4]Sektorski plasman'!C34)=TRUE,'[4]Sektorski plasman'!C34,"")</f>
        <v/>
      </c>
      <c r="D38" s="273" t="str">
        <f>IF(ISNUMBER('[4]Sektorski plasman'!E34)=TRUE,'[4]Sektorski plasman'!E34,"")</f>
        <v/>
      </c>
      <c r="E38" s="274" t="str">
        <f>IF(ISTEXT('[4]Sektorski plasman'!F34)=TRUE,'[4]Sektorski plasman'!F34,"")</f>
        <v/>
      </c>
      <c r="F38" s="275" t="str">
        <f>IF(ISNUMBER('[4]Sektorski plasman'!D34)=TRUE,'[4]Sektorski plasman'!D34,"")</f>
        <v/>
      </c>
      <c r="G38" s="276" t="str">
        <f>IF(ISNUMBER('[4]Sektorski plasman'!G34)=TRUE,'[4]Sektorski plasman'!G34,"")</f>
        <v/>
      </c>
      <c r="H38" s="277" t="str">
        <f>IF(ISNUMBER('[4]Sektorski plasman'!H34)=TRUE,'[4]Sektorski plasman'!H34,"")</f>
        <v/>
      </c>
      <c r="I38" s="268"/>
      <c r="J38" s="269"/>
      <c r="K38" s="228"/>
    </row>
    <row r="39" spans="1:11" x14ac:dyDescent="0.2">
      <c r="A39" s="270" t="str">
        <f>IF(ISNUMBER(H39)=FALSE,"",30)</f>
        <v/>
      </c>
      <c r="B39" s="271" t="str">
        <f>IF(ISTEXT('[4]Sektorski plasman'!B35)=TRUE,'[4]Sektorski plasman'!B35,"")</f>
        <v/>
      </c>
      <c r="C39" s="272" t="str">
        <f>IF(ISTEXT('[4]Sektorski plasman'!C35)=TRUE,'[4]Sektorski plasman'!C35,"")</f>
        <v/>
      </c>
      <c r="D39" s="273" t="str">
        <f>IF(ISNUMBER('[4]Sektorski plasman'!E35)=TRUE,'[4]Sektorski plasman'!E35,"")</f>
        <v/>
      </c>
      <c r="E39" s="274" t="str">
        <f>IF(ISTEXT('[4]Sektorski plasman'!F35)=TRUE,'[4]Sektorski plasman'!F35,"")</f>
        <v/>
      </c>
      <c r="F39" s="275" t="str">
        <f>IF(ISNUMBER('[4]Sektorski plasman'!D35)=TRUE,'[4]Sektorski plasman'!D35,"")</f>
        <v/>
      </c>
      <c r="G39" s="276" t="str">
        <f>IF(ISNUMBER('[4]Sektorski plasman'!G35)=TRUE,'[4]Sektorski plasman'!G35,"")</f>
        <v/>
      </c>
      <c r="H39" s="277" t="str">
        <f>IF(ISNUMBER('[4]Sektorski plasman'!H35)=TRUE,'[4]Sektorski plasman'!H35,"")</f>
        <v/>
      </c>
      <c r="I39" s="268"/>
      <c r="J39" s="269"/>
      <c r="K39" s="228"/>
    </row>
    <row r="40" spans="1:11" x14ac:dyDescent="0.2">
      <c r="A40" s="270" t="str">
        <f>IF(ISNUMBER(H40)=FALSE,"",31)</f>
        <v/>
      </c>
      <c r="B40" s="271" t="str">
        <f>IF(ISTEXT('[4]Sektorski plasman'!B36)=TRUE,'[4]Sektorski plasman'!B36,"")</f>
        <v/>
      </c>
      <c r="C40" s="272" t="str">
        <f>IF(ISTEXT('[4]Sektorski plasman'!C36)=TRUE,'[4]Sektorski plasman'!C36,"")</f>
        <v/>
      </c>
      <c r="D40" s="273" t="str">
        <f>IF(ISNUMBER('[4]Sektorski plasman'!E36)=TRUE,'[4]Sektorski plasman'!E36,"")</f>
        <v/>
      </c>
      <c r="E40" s="274" t="str">
        <f>IF(ISTEXT('[4]Sektorski plasman'!F36)=TRUE,'[4]Sektorski plasman'!F36,"")</f>
        <v/>
      </c>
      <c r="F40" s="275" t="str">
        <f>IF(ISNUMBER('[4]Sektorski plasman'!D36)=TRUE,'[4]Sektorski plasman'!D36,"")</f>
        <v/>
      </c>
      <c r="G40" s="276" t="str">
        <f>IF(ISNUMBER('[4]Sektorski plasman'!G36)=TRUE,'[4]Sektorski plasman'!G36,"")</f>
        <v/>
      </c>
      <c r="H40" s="277" t="str">
        <f>IF(ISNUMBER('[4]Sektorski plasman'!H36)=TRUE,'[4]Sektorski plasman'!H36,"")</f>
        <v/>
      </c>
      <c r="I40" s="268"/>
      <c r="J40" s="269"/>
      <c r="K40" s="228"/>
    </row>
    <row r="41" spans="1:11" x14ac:dyDescent="0.2">
      <c r="A41" s="270" t="str">
        <f>IF(ISNUMBER(H41)=FALSE,"",32)</f>
        <v/>
      </c>
      <c r="B41" s="271" t="str">
        <f>IF(ISTEXT('[4]Sektorski plasman'!B37)=TRUE,'[4]Sektorski plasman'!B37,"")</f>
        <v/>
      </c>
      <c r="C41" s="272" t="str">
        <f>IF(ISTEXT('[4]Sektorski plasman'!C37)=TRUE,'[4]Sektorski plasman'!C37,"")</f>
        <v/>
      </c>
      <c r="D41" s="273" t="str">
        <f>IF(ISNUMBER('[4]Sektorski plasman'!E37)=TRUE,'[4]Sektorski plasman'!E37,"")</f>
        <v/>
      </c>
      <c r="E41" s="274" t="str">
        <f>IF(ISTEXT('[4]Sektorski plasman'!F37)=TRUE,'[4]Sektorski plasman'!F37,"")</f>
        <v/>
      </c>
      <c r="F41" s="275" t="str">
        <f>IF(ISNUMBER('[4]Sektorski plasman'!D37)=TRUE,'[4]Sektorski plasman'!D37,"")</f>
        <v/>
      </c>
      <c r="G41" s="276" t="str">
        <f>IF(ISNUMBER('[4]Sektorski plasman'!G37)=TRUE,'[4]Sektorski plasman'!G37,"")</f>
        <v/>
      </c>
      <c r="H41" s="277" t="str">
        <f>IF(ISNUMBER('[4]Sektorski plasman'!H37)=TRUE,'[4]Sektorski plasman'!H37,"")</f>
        <v/>
      </c>
      <c r="I41" s="268"/>
      <c r="J41" s="269"/>
      <c r="K41" s="228"/>
    </row>
    <row r="42" spans="1:11" x14ac:dyDescent="0.2">
      <c r="A42" s="270" t="str">
        <f>IF(ISNUMBER(H42)=FALSE,"",33)</f>
        <v/>
      </c>
      <c r="B42" s="271" t="str">
        <f>IF(ISTEXT('[4]Sektorski plasman'!B38)=TRUE,'[4]Sektorski plasman'!B38,"")</f>
        <v/>
      </c>
      <c r="C42" s="272" t="str">
        <f>IF(ISTEXT('[4]Sektorski plasman'!C38)=TRUE,'[4]Sektorski plasman'!C38,"")</f>
        <v/>
      </c>
      <c r="D42" s="273" t="str">
        <f>IF(ISNUMBER('[4]Sektorski plasman'!E38)=TRUE,'[4]Sektorski plasman'!E38,"")</f>
        <v/>
      </c>
      <c r="E42" s="274" t="str">
        <f>IF(ISTEXT('[4]Sektorski plasman'!F38)=TRUE,'[4]Sektorski plasman'!F38,"")</f>
        <v/>
      </c>
      <c r="F42" s="275" t="str">
        <f>IF(ISNUMBER('[4]Sektorski plasman'!D38)=TRUE,'[4]Sektorski plasman'!D38,"")</f>
        <v/>
      </c>
      <c r="G42" s="276" t="str">
        <f>IF(ISNUMBER('[4]Sektorski plasman'!G38)=TRUE,'[4]Sektorski plasman'!G38,"")</f>
        <v/>
      </c>
      <c r="H42" s="277" t="str">
        <f>IF(ISNUMBER('[4]Sektorski plasman'!H38)=TRUE,'[4]Sektorski plasman'!H38,"")</f>
        <v/>
      </c>
      <c r="I42" s="268"/>
      <c r="J42" s="269"/>
      <c r="K42" s="228"/>
    </row>
    <row r="43" spans="1:11" x14ac:dyDescent="0.2">
      <c r="A43" s="270" t="str">
        <f>IF(ISNUMBER(H43)=FALSE,"",34)</f>
        <v/>
      </c>
      <c r="B43" s="271" t="str">
        <f>IF(ISTEXT('[4]Sektorski plasman'!B39)=TRUE,'[4]Sektorski plasman'!B39,"")</f>
        <v/>
      </c>
      <c r="C43" s="272" t="str">
        <f>IF(ISTEXT('[4]Sektorski plasman'!C39)=TRUE,'[4]Sektorski plasman'!C39,"")</f>
        <v/>
      </c>
      <c r="D43" s="273" t="str">
        <f>IF(ISNUMBER('[4]Sektorski plasman'!E39)=TRUE,'[4]Sektorski plasman'!E39,"")</f>
        <v/>
      </c>
      <c r="E43" s="274" t="str">
        <f>IF(ISTEXT('[4]Sektorski plasman'!F39)=TRUE,'[4]Sektorski plasman'!F39,"")</f>
        <v/>
      </c>
      <c r="F43" s="275" t="str">
        <f>IF(ISNUMBER('[4]Sektorski plasman'!D39)=TRUE,'[4]Sektorski plasman'!D39,"")</f>
        <v/>
      </c>
      <c r="G43" s="276" t="str">
        <f>IF(ISNUMBER('[4]Sektorski plasman'!G39)=TRUE,'[4]Sektorski plasman'!G39,"")</f>
        <v/>
      </c>
      <c r="H43" s="277" t="str">
        <f>IF(ISNUMBER('[4]Sektorski plasman'!H39)=TRUE,'[4]Sektorski plasman'!H39,"")</f>
        <v/>
      </c>
      <c r="I43" s="268"/>
      <c r="J43" s="269"/>
      <c r="K43" s="228"/>
    </row>
    <row r="44" spans="1:11" x14ac:dyDescent="0.2">
      <c r="A44" s="270" t="str">
        <f>IF(ISNUMBER(H44)=FALSE,"",35)</f>
        <v/>
      </c>
      <c r="B44" s="271" t="str">
        <f>IF(ISTEXT('[4]Sektorski plasman'!B40)=TRUE,'[4]Sektorski plasman'!B40,"")</f>
        <v/>
      </c>
      <c r="C44" s="272" t="str">
        <f>IF(ISTEXT('[4]Sektorski plasman'!C40)=TRUE,'[4]Sektorski plasman'!C40,"")</f>
        <v/>
      </c>
      <c r="D44" s="273" t="str">
        <f>IF(ISNUMBER('[4]Sektorski plasman'!E40)=TRUE,'[4]Sektorski plasman'!E40,"")</f>
        <v/>
      </c>
      <c r="E44" s="274" t="str">
        <f>IF(ISTEXT('[4]Sektorski plasman'!F40)=TRUE,'[4]Sektorski plasman'!F40,"")</f>
        <v/>
      </c>
      <c r="F44" s="275" t="str">
        <f>IF(ISNUMBER('[4]Sektorski plasman'!D40)=TRUE,'[4]Sektorski plasman'!D40,"")</f>
        <v/>
      </c>
      <c r="G44" s="276" t="str">
        <f>IF(ISNUMBER('[4]Sektorski plasman'!G40)=TRUE,'[4]Sektorski plasman'!G40,"")</f>
        <v/>
      </c>
      <c r="H44" s="277" t="str">
        <f>IF(ISNUMBER('[4]Sektorski plasman'!H40)=TRUE,'[4]Sektorski plasman'!H40,"")</f>
        <v/>
      </c>
      <c r="I44" s="268"/>
      <c r="J44" s="269"/>
      <c r="K44" s="228"/>
    </row>
    <row r="45" spans="1:11" x14ac:dyDescent="0.2">
      <c r="A45" s="270" t="str">
        <f>IF(ISNUMBER(H45)=FALSE,"",36)</f>
        <v/>
      </c>
      <c r="B45" s="271" t="str">
        <f>IF(ISTEXT('[4]Sektorski plasman'!B41)=TRUE,'[4]Sektorski plasman'!B41,"")</f>
        <v/>
      </c>
      <c r="C45" s="272" t="str">
        <f>IF(ISTEXT('[4]Sektorski plasman'!C41)=TRUE,'[4]Sektorski plasman'!C41,"")</f>
        <v/>
      </c>
      <c r="D45" s="273" t="str">
        <f>IF(ISNUMBER('[4]Sektorski plasman'!E41)=TRUE,'[4]Sektorski plasman'!E41,"")</f>
        <v/>
      </c>
      <c r="E45" s="274" t="str">
        <f>IF(ISTEXT('[4]Sektorski plasman'!F41)=TRUE,'[4]Sektorski plasman'!F41,"")</f>
        <v/>
      </c>
      <c r="F45" s="275" t="str">
        <f>IF(ISNUMBER('[4]Sektorski plasman'!D41)=TRUE,'[4]Sektorski plasman'!D41,"")</f>
        <v/>
      </c>
      <c r="G45" s="276" t="str">
        <f>IF(ISNUMBER('[4]Sektorski plasman'!G41)=TRUE,'[4]Sektorski plasman'!G41,"")</f>
        <v/>
      </c>
      <c r="H45" s="277" t="str">
        <f>IF(ISNUMBER('[4]Sektorski plasman'!H41)=TRUE,'[4]Sektorski plasman'!H41,"")</f>
        <v/>
      </c>
      <c r="I45" s="268"/>
      <c r="J45" s="269"/>
      <c r="K45" s="228"/>
    </row>
    <row r="46" spans="1:11" x14ac:dyDescent="0.2">
      <c r="A46" s="270" t="str">
        <f>IF(ISNUMBER(H46)=FALSE,"",37)</f>
        <v/>
      </c>
      <c r="B46" s="271" t="str">
        <f>IF(ISTEXT('[4]Sektorski plasman'!B42)=TRUE,'[4]Sektorski plasman'!B42,"")</f>
        <v/>
      </c>
      <c r="C46" s="272" t="str">
        <f>IF(ISTEXT('[4]Sektorski plasman'!C42)=TRUE,'[4]Sektorski plasman'!C42,"")</f>
        <v/>
      </c>
      <c r="D46" s="273" t="str">
        <f>IF(ISNUMBER('[4]Sektorski plasman'!E42)=TRUE,'[4]Sektorski plasman'!E42,"")</f>
        <v/>
      </c>
      <c r="E46" s="274" t="str">
        <f>IF(ISTEXT('[4]Sektorski plasman'!F42)=TRUE,'[4]Sektorski plasman'!F42,"")</f>
        <v/>
      </c>
      <c r="F46" s="275" t="str">
        <f>IF(ISNUMBER('[4]Sektorski plasman'!D42)=TRUE,'[4]Sektorski plasman'!D42,"")</f>
        <v/>
      </c>
      <c r="G46" s="276" t="str">
        <f>IF(ISNUMBER('[4]Sektorski plasman'!G42)=TRUE,'[4]Sektorski plasman'!G42,"")</f>
        <v/>
      </c>
      <c r="H46" s="277" t="str">
        <f>IF(ISNUMBER('[4]Sektorski plasman'!H42)=TRUE,'[4]Sektorski plasman'!H42,"")</f>
        <v/>
      </c>
      <c r="I46" s="268"/>
      <c r="J46" s="269"/>
      <c r="K46" s="228"/>
    </row>
    <row r="47" spans="1:11" x14ac:dyDescent="0.2">
      <c r="A47" s="270" t="str">
        <f>IF(ISNUMBER(H47)=FALSE,"",38)</f>
        <v/>
      </c>
      <c r="B47" s="271" t="str">
        <f>IF(ISTEXT('[4]Sektorski plasman'!B43)=TRUE,'[4]Sektorski plasman'!B43,"")</f>
        <v/>
      </c>
      <c r="C47" s="272" t="str">
        <f>IF(ISTEXT('[4]Sektorski plasman'!C43)=TRUE,'[4]Sektorski plasman'!C43,"")</f>
        <v/>
      </c>
      <c r="D47" s="273" t="str">
        <f>IF(ISNUMBER('[4]Sektorski plasman'!E43)=TRUE,'[4]Sektorski plasman'!E43,"")</f>
        <v/>
      </c>
      <c r="E47" s="274" t="str">
        <f>IF(ISTEXT('[4]Sektorski plasman'!F43)=TRUE,'[4]Sektorski plasman'!F43,"")</f>
        <v/>
      </c>
      <c r="F47" s="275" t="str">
        <f>IF(ISNUMBER('[4]Sektorski plasman'!D43)=TRUE,'[4]Sektorski plasman'!D43,"")</f>
        <v/>
      </c>
      <c r="G47" s="276" t="str">
        <f>IF(ISNUMBER('[4]Sektorski plasman'!G43)=TRUE,'[4]Sektorski plasman'!G43,"")</f>
        <v/>
      </c>
      <c r="H47" s="277" t="str">
        <f>IF(ISNUMBER('[4]Sektorski plasman'!H43)=TRUE,'[4]Sektorski plasman'!H43,"")</f>
        <v/>
      </c>
      <c r="I47" s="268"/>
      <c r="J47" s="269"/>
      <c r="K47" s="228"/>
    </row>
    <row r="48" spans="1:11" x14ac:dyDescent="0.2">
      <c r="A48" s="270" t="str">
        <f>IF(ISNUMBER(H48)=FALSE,"",39)</f>
        <v/>
      </c>
      <c r="B48" s="271" t="str">
        <f>IF(ISTEXT('[4]Sektorski plasman'!B44)=TRUE,'[4]Sektorski plasman'!B44,"")</f>
        <v/>
      </c>
      <c r="C48" s="272" t="str">
        <f>IF(ISTEXT('[4]Sektorski plasman'!C44)=TRUE,'[4]Sektorski plasman'!C44,"")</f>
        <v/>
      </c>
      <c r="D48" s="273" t="str">
        <f>IF(ISNUMBER('[4]Sektorski plasman'!E44)=TRUE,'[4]Sektorski plasman'!E44,"")</f>
        <v/>
      </c>
      <c r="E48" s="274" t="str">
        <f>IF(ISTEXT('[4]Sektorski plasman'!F44)=TRUE,'[4]Sektorski plasman'!F44,"")</f>
        <v/>
      </c>
      <c r="F48" s="275" t="str">
        <f>IF(ISNUMBER('[4]Sektorski plasman'!D44)=TRUE,'[4]Sektorski plasman'!D44,"")</f>
        <v/>
      </c>
      <c r="G48" s="276" t="str">
        <f>IF(ISNUMBER('[4]Sektorski plasman'!G44)=TRUE,'[4]Sektorski plasman'!G44,"")</f>
        <v/>
      </c>
      <c r="H48" s="277" t="str">
        <f>IF(ISNUMBER('[4]Sektorski plasman'!H44)=TRUE,'[4]Sektorski plasman'!H44,"")</f>
        <v/>
      </c>
      <c r="I48" s="268"/>
      <c r="J48" s="269"/>
      <c r="K48" s="228"/>
    </row>
    <row r="49" spans="1:11" x14ac:dyDescent="0.2">
      <c r="A49" s="270" t="str">
        <f>IF(ISNUMBER(H49)=FALSE,"",40)</f>
        <v/>
      </c>
      <c r="B49" s="271" t="str">
        <f>IF(ISTEXT('[4]Sektorski plasman'!B45)=TRUE,'[4]Sektorski plasman'!B45,"")</f>
        <v/>
      </c>
      <c r="C49" s="272" t="str">
        <f>IF(ISTEXT('[4]Sektorski plasman'!C45)=TRUE,'[4]Sektorski plasman'!C45,"")</f>
        <v/>
      </c>
      <c r="D49" s="273" t="str">
        <f>IF(ISNUMBER('[4]Sektorski plasman'!E45)=TRUE,'[4]Sektorski plasman'!E45,"")</f>
        <v/>
      </c>
      <c r="E49" s="274" t="str">
        <f>IF(ISTEXT('[4]Sektorski plasman'!F45)=TRUE,'[4]Sektorski plasman'!F45,"")</f>
        <v/>
      </c>
      <c r="F49" s="275" t="str">
        <f>IF(ISNUMBER('[4]Sektorski plasman'!D45)=TRUE,'[4]Sektorski plasman'!D45,"")</f>
        <v/>
      </c>
      <c r="G49" s="276" t="str">
        <f>IF(ISNUMBER('[4]Sektorski plasman'!G45)=TRUE,'[4]Sektorski plasman'!G45,"")</f>
        <v/>
      </c>
      <c r="H49" s="277" t="str">
        <f>IF(ISNUMBER('[4]Sektorski plasman'!H45)=TRUE,'[4]Sektorski plasman'!H45,"")</f>
        <v/>
      </c>
      <c r="I49" s="268"/>
      <c r="J49" s="269"/>
      <c r="K49" s="228"/>
    </row>
    <row r="50" spans="1:11" x14ac:dyDescent="0.2">
      <c r="A50" s="270" t="str">
        <f>IF(ISNUMBER(H50)=FALSE,"",41)</f>
        <v/>
      </c>
      <c r="B50" s="271" t="str">
        <f>IF(ISTEXT('[4]Sektorski plasman'!B46)=TRUE,'[4]Sektorski plasman'!B46,"")</f>
        <v/>
      </c>
      <c r="C50" s="272" t="str">
        <f>IF(ISTEXT('[4]Sektorski plasman'!C46)=TRUE,'[4]Sektorski plasman'!C46,"")</f>
        <v/>
      </c>
      <c r="D50" s="273" t="str">
        <f>IF(ISNUMBER('[4]Sektorski plasman'!E46)=TRUE,'[4]Sektorski plasman'!E46,"")</f>
        <v/>
      </c>
      <c r="E50" s="274" t="str">
        <f>IF(ISTEXT('[4]Sektorski plasman'!F46)=TRUE,'[4]Sektorski plasman'!F46,"")</f>
        <v/>
      </c>
      <c r="F50" s="275" t="str">
        <f>IF(ISNUMBER('[4]Sektorski plasman'!D46)=TRUE,'[4]Sektorski plasman'!D46,"")</f>
        <v/>
      </c>
      <c r="G50" s="276" t="str">
        <f>IF(ISNUMBER('[4]Sektorski plasman'!G46)=TRUE,'[4]Sektorski plasman'!G46,"")</f>
        <v/>
      </c>
      <c r="H50" s="277" t="str">
        <f>IF(ISNUMBER('[4]Sektorski plasman'!H46)=TRUE,'[4]Sektorski plasman'!H46,"")</f>
        <v/>
      </c>
      <c r="I50" s="268"/>
      <c r="J50" s="269"/>
      <c r="K50" s="228"/>
    </row>
    <row r="51" spans="1:11" x14ac:dyDescent="0.2">
      <c r="A51" s="270" t="str">
        <f>IF(ISNUMBER(H51)=FALSE,"",42)</f>
        <v/>
      </c>
      <c r="B51" s="271" t="str">
        <f>IF(ISTEXT('[4]Sektorski plasman'!B47)=TRUE,'[4]Sektorski plasman'!B47,"")</f>
        <v/>
      </c>
      <c r="C51" s="272" t="str">
        <f>IF(ISTEXT('[4]Sektorski plasman'!C47)=TRUE,'[4]Sektorski plasman'!C47,"")</f>
        <v/>
      </c>
      <c r="D51" s="273" t="str">
        <f>IF(ISNUMBER('[4]Sektorski plasman'!E47)=TRUE,'[4]Sektorski plasman'!E47,"")</f>
        <v/>
      </c>
      <c r="E51" s="274" t="str">
        <f>IF(ISTEXT('[4]Sektorski plasman'!F47)=TRUE,'[4]Sektorski plasman'!F47,"")</f>
        <v/>
      </c>
      <c r="F51" s="275" t="str">
        <f>IF(ISNUMBER('[4]Sektorski plasman'!D47)=TRUE,'[4]Sektorski plasman'!D47,"")</f>
        <v/>
      </c>
      <c r="G51" s="276" t="str">
        <f>IF(ISNUMBER('[4]Sektorski plasman'!G47)=TRUE,'[4]Sektorski plasman'!G47,"")</f>
        <v/>
      </c>
      <c r="H51" s="277" t="str">
        <f>IF(ISNUMBER('[4]Sektorski plasman'!H47)=TRUE,'[4]Sektorski plasman'!H47,"")</f>
        <v/>
      </c>
      <c r="I51" s="268"/>
      <c r="J51" s="269"/>
      <c r="K51" s="228"/>
    </row>
    <row r="52" spans="1:11" x14ac:dyDescent="0.2">
      <c r="A52" s="270" t="str">
        <f>IF(ISNUMBER(H52)=FALSE,"",43)</f>
        <v/>
      </c>
      <c r="B52" s="271" t="str">
        <f>IF(ISTEXT('[4]Sektorski plasman'!B48)=TRUE,'[4]Sektorski plasman'!B48,"")</f>
        <v/>
      </c>
      <c r="C52" s="272" t="str">
        <f>IF(ISTEXT('[4]Sektorski plasman'!C48)=TRUE,'[4]Sektorski plasman'!C48,"")</f>
        <v/>
      </c>
      <c r="D52" s="273" t="str">
        <f>IF(ISNUMBER('[4]Sektorski plasman'!E48)=TRUE,'[4]Sektorski plasman'!E48,"")</f>
        <v/>
      </c>
      <c r="E52" s="274" t="str">
        <f>IF(ISTEXT('[4]Sektorski plasman'!F48)=TRUE,'[4]Sektorski plasman'!F48,"")</f>
        <v/>
      </c>
      <c r="F52" s="275" t="str">
        <f>IF(ISNUMBER('[4]Sektorski plasman'!D48)=TRUE,'[4]Sektorski plasman'!D48,"")</f>
        <v/>
      </c>
      <c r="G52" s="276" t="str">
        <f>IF(ISNUMBER('[4]Sektorski plasman'!G48)=TRUE,'[4]Sektorski plasman'!G48,"")</f>
        <v/>
      </c>
      <c r="H52" s="277" t="str">
        <f>IF(ISNUMBER('[4]Sektorski plasman'!H48)=TRUE,'[4]Sektorski plasman'!H48,"")</f>
        <v/>
      </c>
      <c r="I52" s="268"/>
      <c r="J52" s="269"/>
      <c r="K52" s="228"/>
    </row>
    <row r="53" spans="1:11" x14ac:dyDescent="0.2">
      <c r="A53" s="270" t="str">
        <f>IF(ISNUMBER(H53)=FALSE,"",44)</f>
        <v/>
      </c>
      <c r="B53" s="271" t="str">
        <f>IF(ISTEXT('[4]Sektorski plasman'!B49)=TRUE,'[4]Sektorski plasman'!B49,"")</f>
        <v/>
      </c>
      <c r="C53" s="272" t="str">
        <f>IF(ISTEXT('[4]Sektorski plasman'!C49)=TRUE,'[4]Sektorski plasman'!C49,"")</f>
        <v/>
      </c>
      <c r="D53" s="273" t="str">
        <f>IF(ISNUMBER('[4]Sektorski plasman'!E49)=TRUE,'[4]Sektorski plasman'!E49,"")</f>
        <v/>
      </c>
      <c r="E53" s="274" t="str">
        <f>IF(ISTEXT('[4]Sektorski plasman'!F49)=TRUE,'[4]Sektorski plasman'!F49,"")</f>
        <v/>
      </c>
      <c r="F53" s="275" t="str">
        <f>IF(ISNUMBER('[4]Sektorski plasman'!D49)=TRUE,'[4]Sektorski plasman'!D49,"")</f>
        <v/>
      </c>
      <c r="G53" s="276" t="str">
        <f>IF(ISNUMBER('[4]Sektorski plasman'!G49)=TRUE,'[4]Sektorski plasman'!G49,"")</f>
        <v/>
      </c>
      <c r="H53" s="277" t="str">
        <f>IF(ISNUMBER('[4]Sektorski plasman'!H49)=TRUE,'[4]Sektorski plasman'!H49,"")</f>
        <v/>
      </c>
      <c r="I53" s="268"/>
      <c r="J53" s="269"/>
      <c r="K53" s="228"/>
    </row>
    <row r="54" spans="1:11" x14ac:dyDescent="0.2">
      <c r="A54" s="270" t="str">
        <f>IF(ISNUMBER(H54)=FALSE,"",45)</f>
        <v/>
      </c>
      <c r="B54" s="271" t="str">
        <f>IF(ISTEXT('[4]Sektorski plasman'!B50)=TRUE,'[4]Sektorski plasman'!B50,"")</f>
        <v/>
      </c>
      <c r="C54" s="272" t="str">
        <f>IF(ISTEXT('[4]Sektorski plasman'!C50)=TRUE,'[4]Sektorski plasman'!C50,"")</f>
        <v/>
      </c>
      <c r="D54" s="273" t="str">
        <f>IF(ISNUMBER('[4]Sektorski plasman'!E50)=TRUE,'[4]Sektorski plasman'!E50,"")</f>
        <v/>
      </c>
      <c r="E54" s="274" t="str">
        <f>IF(ISTEXT('[4]Sektorski plasman'!F50)=TRUE,'[4]Sektorski plasman'!F50,"")</f>
        <v/>
      </c>
      <c r="F54" s="275" t="str">
        <f>IF(ISNUMBER('[4]Sektorski plasman'!D50)=TRUE,'[4]Sektorski plasman'!D50,"")</f>
        <v/>
      </c>
      <c r="G54" s="276" t="str">
        <f>IF(ISNUMBER('[4]Sektorski plasman'!G50)=TRUE,'[4]Sektorski plasman'!G50,"")</f>
        <v/>
      </c>
      <c r="H54" s="277" t="str">
        <f>IF(ISNUMBER('[4]Sektorski plasman'!H50)=TRUE,'[4]Sektorski plasman'!H50,"")</f>
        <v/>
      </c>
      <c r="I54" s="268"/>
      <c r="J54" s="269"/>
      <c r="K54" s="228"/>
    </row>
    <row r="55" spans="1:11" x14ac:dyDescent="0.2">
      <c r="A55" s="270" t="str">
        <f>IF(ISNUMBER(H55)=FALSE,"",46)</f>
        <v/>
      </c>
      <c r="B55" s="271" t="str">
        <f>IF(ISTEXT('[4]Sektorski plasman'!B51)=TRUE,'[4]Sektorski plasman'!B51,"")</f>
        <v/>
      </c>
      <c r="C55" s="272" t="str">
        <f>IF(ISTEXT('[4]Sektorski plasman'!C51)=TRUE,'[4]Sektorski plasman'!C51,"")</f>
        <v/>
      </c>
      <c r="D55" s="273" t="str">
        <f>IF(ISNUMBER('[4]Sektorski plasman'!E51)=TRUE,'[4]Sektorski plasman'!E51,"")</f>
        <v/>
      </c>
      <c r="E55" s="274" t="str">
        <f>IF(ISTEXT('[4]Sektorski plasman'!F51)=TRUE,'[4]Sektorski plasman'!F51,"")</f>
        <v/>
      </c>
      <c r="F55" s="275" t="str">
        <f>IF(ISNUMBER('[4]Sektorski plasman'!D51)=TRUE,'[4]Sektorski plasman'!D51,"")</f>
        <v/>
      </c>
      <c r="G55" s="276" t="str">
        <f>IF(ISNUMBER('[4]Sektorski plasman'!G51)=TRUE,'[4]Sektorski plasman'!G51,"")</f>
        <v/>
      </c>
      <c r="H55" s="277" t="str">
        <f>IF(ISNUMBER('[4]Sektorski plasman'!H51)=TRUE,'[4]Sektorski plasman'!H51,"")</f>
        <v/>
      </c>
      <c r="I55" s="268"/>
      <c r="J55" s="269"/>
      <c r="K55" s="228"/>
    </row>
    <row r="56" spans="1:11" x14ac:dyDescent="0.2">
      <c r="A56" s="270" t="str">
        <f>IF(ISNUMBER(H56)=FALSE,"",47)</f>
        <v/>
      </c>
      <c r="B56" s="271" t="str">
        <f>IF(ISTEXT('[4]Sektorski plasman'!B52)=TRUE,'[4]Sektorski plasman'!B52,"")</f>
        <v/>
      </c>
      <c r="C56" s="272" t="str">
        <f>IF(ISTEXT('[4]Sektorski plasman'!C52)=TRUE,'[4]Sektorski plasman'!C52,"")</f>
        <v/>
      </c>
      <c r="D56" s="273" t="str">
        <f>IF(ISNUMBER('[4]Sektorski plasman'!E52)=TRUE,'[4]Sektorski plasman'!E52,"")</f>
        <v/>
      </c>
      <c r="E56" s="274" t="str">
        <f>IF(ISTEXT('[4]Sektorski plasman'!F52)=TRUE,'[4]Sektorski plasman'!F52,"")</f>
        <v/>
      </c>
      <c r="F56" s="275" t="str">
        <f>IF(ISNUMBER('[4]Sektorski plasman'!D52)=TRUE,'[4]Sektorski plasman'!D52,"")</f>
        <v/>
      </c>
      <c r="G56" s="276" t="str">
        <f>IF(ISNUMBER('[4]Sektorski plasman'!G52)=TRUE,'[4]Sektorski plasman'!G52,"")</f>
        <v/>
      </c>
      <c r="H56" s="277" t="str">
        <f>IF(ISNUMBER('[4]Sektorski plasman'!H52)=TRUE,'[4]Sektorski plasman'!H52,"")</f>
        <v/>
      </c>
      <c r="I56" s="268"/>
      <c r="J56" s="269"/>
      <c r="K56" s="228"/>
    </row>
    <row r="57" spans="1:11" x14ac:dyDescent="0.2">
      <c r="A57" s="270" t="str">
        <f>IF(ISNUMBER(H57)=FALSE,"",48)</f>
        <v/>
      </c>
      <c r="B57" s="271" t="str">
        <f>IF(ISTEXT('[4]Sektorski plasman'!B53)=TRUE,'[4]Sektorski plasman'!B53,"")</f>
        <v/>
      </c>
      <c r="C57" s="272" t="str">
        <f>IF(ISTEXT('[4]Sektorski plasman'!C53)=TRUE,'[4]Sektorski plasman'!C53,"")</f>
        <v/>
      </c>
      <c r="D57" s="273" t="str">
        <f>IF(ISNUMBER('[4]Sektorski plasman'!E53)=TRUE,'[4]Sektorski plasman'!E53,"")</f>
        <v/>
      </c>
      <c r="E57" s="274" t="str">
        <f>IF(ISTEXT('[4]Sektorski plasman'!F53)=TRUE,'[4]Sektorski plasman'!F53,"")</f>
        <v/>
      </c>
      <c r="F57" s="275" t="str">
        <f>IF(ISNUMBER('[4]Sektorski plasman'!D53)=TRUE,'[4]Sektorski plasman'!D53,"")</f>
        <v/>
      </c>
      <c r="G57" s="276" t="str">
        <f>IF(ISNUMBER('[4]Sektorski plasman'!G53)=TRUE,'[4]Sektorski plasman'!G53,"")</f>
        <v/>
      </c>
      <c r="H57" s="277" t="str">
        <f>IF(ISNUMBER('[4]Sektorski plasman'!H53)=TRUE,'[4]Sektorski plasman'!H53,"")</f>
        <v/>
      </c>
      <c r="I57" s="268"/>
      <c r="J57" s="269"/>
      <c r="K57" s="228"/>
    </row>
    <row r="58" spans="1:11" x14ac:dyDescent="0.2">
      <c r="A58" s="270" t="str">
        <f>IF(ISNUMBER(H58)=FALSE,"",49)</f>
        <v/>
      </c>
      <c r="B58" s="271" t="str">
        <f>IF(ISTEXT('[4]Sektorski plasman'!B54)=TRUE,'[4]Sektorski plasman'!B54,"")</f>
        <v/>
      </c>
      <c r="C58" s="272" t="str">
        <f>IF(ISTEXT('[4]Sektorski plasman'!C54)=TRUE,'[4]Sektorski plasman'!C54,"")</f>
        <v/>
      </c>
      <c r="D58" s="273" t="str">
        <f>IF(ISNUMBER('[4]Sektorski plasman'!E54)=TRUE,'[4]Sektorski plasman'!E54,"")</f>
        <v/>
      </c>
      <c r="E58" s="274" t="str">
        <f>IF(ISTEXT('[4]Sektorski plasman'!F54)=TRUE,'[4]Sektorski plasman'!F54,"")</f>
        <v/>
      </c>
      <c r="F58" s="275" t="str">
        <f>IF(ISNUMBER('[4]Sektorski plasman'!D54)=TRUE,'[4]Sektorski plasman'!D54,"")</f>
        <v/>
      </c>
      <c r="G58" s="276" t="str">
        <f>IF(ISNUMBER('[4]Sektorski plasman'!G54)=TRUE,'[4]Sektorski plasman'!G54,"")</f>
        <v/>
      </c>
      <c r="H58" s="277" t="str">
        <f>IF(ISNUMBER('[4]Sektorski plasman'!H54)=TRUE,'[4]Sektorski plasman'!H54,"")</f>
        <v/>
      </c>
      <c r="I58" s="268"/>
      <c r="J58" s="269"/>
      <c r="K58" s="228"/>
    </row>
    <row r="59" spans="1:11" x14ac:dyDescent="0.2">
      <c r="A59" s="270" t="str">
        <f>IF(ISNUMBER(H59)=FALSE,"",50)</f>
        <v/>
      </c>
      <c r="B59" s="271" t="str">
        <f>IF(ISTEXT('[4]Sektorski plasman'!B55)=TRUE,'[4]Sektorski plasman'!B55,"")</f>
        <v/>
      </c>
      <c r="C59" s="272" t="str">
        <f>IF(ISTEXT('[4]Sektorski plasman'!C55)=TRUE,'[4]Sektorski plasman'!C55,"")</f>
        <v/>
      </c>
      <c r="D59" s="273" t="str">
        <f>IF(ISNUMBER('[4]Sektorski plasman'!E55)=TRUE,'[4]Sektorski plasman'!E55,"")</f>
        <v/>
      </c>
      <c r="E59" s="274" t="str">
        <f>IF(ISTEXT('[4]Sektorski plasman'!F55)=TRUE,'[4]Sektorski plasman'!F55,"")</f>
        <v/>
      </c>
      <c r="F59" s="275" t="str">
        <f>IF(ISNUMBER('[4]Sektorski plasman'!D55)=TRUE,'[4]Sektorski plasman'!D55,"")</f>
        <v/>
      </c>
      <c r="G59" s="276" t="str">
        <f>IF(ISNUMBER('[4]Sektorski plasman'!G55)=TRUE,'[4]Sektorski plasman'!G55,"")</f>
        <v/>
      </c>
      <c r="H59" s="277" t="str">
        <f>IF(ISNUMBER('[4]Sektorski plasman'!H55)=TRUE,'[4]Sektorski plasman'!H55,"")</f>
        <v/>
      </c>
      <c r="I59" s="268"/>
      <c r="J59" s="269"/>
      <c r="K59" s="228"/>
    </row>
    <row r="60" spans="1:11" x14ac:dyDescent="0.2">
      <c r="A60" s="270" t="str">
        <f>IF(ISNUMBER(H60)=FALSE,"",51)</f>
        <v/>
      </c>
      <c r="B60" s="271" t="str">
        <f>IF(ISTEXT('[4]Sektorski plasman'!B56)=TRUE,'[4]Sektorski plasman'!B56,"")</f>
        <v/>
      </c>
      <c r="C60" s="272" t="str">
        <f>IF(ISTEXT('[4]Sektorski plasman'!C56)=TRUE,'[4]Sektorski plasman'!C56,"")</f>
        <v/>
      </c>
      <c r="D60" s="273" t="str">
        <f>IF(ISNUMBER('[4]Sektorski plasman'!E56)=TRUE,'[4]Sektorski plasman'!E56,"")</f>
        <v/>
      </c>
      <c r="E60" s="274" t="str">
        <f>IF(ISTEXT('[4]Sektorski plasman'!F56)=TRUE,'[4]Sektorski plasman'!F56,"")</f>
        <v/>
      </c>
      <c r="F60" s="275" t="str">
        <f>IF(ISNUMBER('[4]Sektorski plasman'!D56)=TRUE,'[4]Sektorski plasman'!D56,"")</f>
        <v/>
      </c>
      <c r="G60" s="276" t="str">
        <f>IF(ISNUMBER('[4]Sektorski plasman'!G56)=TRUE,'[4]Sektorski plasman'!G56,"")</f>
        <v/>
      </c>
      <c r="H60" s="277" t="str">
        <f>IF(ISNUMBER('[4]Sektorski plasman'!H56)=TRUE,'[4]Sektorski plasman'!H56,"")</f>
        <v/>
      </c>
      <c r="I60" s="268"/>
      <c r="J60" s="269"/>
      <c r="K60" s="228"/>
    </row>
    <row r="61" spans="1:11" x14ac:dyDescent="0.2">
      <c r="A61" s="270" t="str">
        <f>IF(ISNUMBER(H61)=FALSE,"",52)</f>
        <v/>
      </c>
      <c r="B61" s="271" t="str">
        <f>IF(ISTEXT('[4]Sektorski plasman'!B57)=TRUE,'[4]Sektorski plasman'!B57,"")</f>
        <v/>
      </c>
      <c r="C61" s="272" t="str">
        <f>IF(ISTEXT('[4]Sektorski plasman'!C57)=TRUE,'[4]Sektorski plasman'!C57,"")</f>
        <v/>
      </c>
      <c r="D61" s="273" t="str">
        <f>IF(ISNUMBER('[4]Sektorski plasman'!E57)=TRUE,'[4]Sektorski plasman'!E57,"")</f>
        <v/>
      </c>
      <c r="E61" s="274" t="str">
        <f>IF(ISTEXT('[4]Sektorski plasman'!F57)=TRUE,'[4]Sektorski plasman'!F57,"")</f>
        <v/>
      </c>
      <c r="F61" s="275" t="str">
        <f>IF(ISNUMBER('[4]Sektorski plasman'!D57)=TRUE,'[4]Sektorski plasman'!D57,"")</f>
        <v/>
      </c>
      <c r="G61" s="276" t="str">
        <f>IF(ISNUMBER('[4]Sektorski plasman'!G57)=TRUE,'[4]Sektorski plasman'!G57,"")</f>
        <v/>
      </c>
      <c r="H61" s="277" t="str">
        <f>IF(ISNUMBER('[4]Sektorski plasman'!H57)=TRUE,'[4]Sektorski plasman'!H57,"")</f>
        <v/>
      </c>
      <c r="I61" s="268"/>
      <c r="J61" s="269"/>
      <c r="K61" s="228"/>
    </row>
    <row r="62" spans="1:11" x14ac:dyDescent="0.2">
      <c r="A62" s="270" t="str">
        <f>IF(ISNUMBER(H62)=FALSE,"",53)</f>
        <v/>
      </c>
      <c r="B62" s="271" t="str">
        <f>IF(ISTEXT('[4]Sektorski plasman'!B58)=TRUE,'[4]Sektorski plasman'!B58,"")</f>
        <v/>
      </c>
      <c r="C62" s="272" t="str">
        <f>IF(ISTEXT('[4]Sektorski plasman'!C58)=TRUE,'[4]Sektorski plasman'!C58,"")</f>
        <v/>
      </c>
      <c r="D62" s="273" t="str">
        <f>IF(ISNUMBER('[4]Sektorski plasman'!E58)=TRUE,'[4]Sektorski plasman'!E58,"")</f>
        <v/>
      </c>
      <c r="E62" s="274" t="str">
        <f>IF(ISTEXT('[4]Sektorski plasman'!F58)=TRUE,'[4]Sektorski plasman'!F58,"")</f>
        <v/>
      </c>
      <c r="F62" s="275" t="str">
        <f>IF(ISNUMBER('[4]Sektorski plasman'!D58)=TRUE,'[4]Sektorski plasman'!D58,"")</f>
        <v/>
      </c>
      <c r="G62" s="276" t="str">
        <f>IF(ISNUMBER('[4]Sektorski plasman'!G58)=TRUE,'[4]Sektorski plasman'!G58,"")</f>
        <v/>
      </c>
      <c r="H62" s="277" t="str">
        <f>IF(ISNUMBER('[4]Sektorski plasman'!H58)=TRUE,'[4]Sektorski plasman'!H58,"")</f>
        <v/>
      </c>
      <c r="I62" s="268"/>
      <c r="J62" s="269"/>
      <c r="K62" s="228"/>
    </row>
    <row r="63" spans="1:11" x14ac:dyDescent="0.2">
      <c r="A63" s="270" t="str">
        <f>IF(ISNUMBER(H63)=FALSE,"",54)</f>
        <v/>
      </c>
      <c r="B63" s="271" t="str">
        <f>IF(ISTEXT('[4]Sektorski plasman'!B59)=TRUE,'[4]Sektorski plasman'!B59,"")</f>
        <v/>
      </c>
      <c r="C63" s="272" t="str">
        <f>IF(ISTEXT('[4]Sektorski plasman'!C59)=TRUE,'[4]Sektorski plasman'!C59,"")</f>
        <v/>
      </c>
      <c r="D63" s="273" t="str">
        <f>IF(ISNUMBER('[4]Sektorski plasman'!E59)=TRUE,'[4]Sektorski plasman'!E59,"")</f>
        <v/>
      </c>
      <c r="E63" s="274" t="str">
        <f>IF(ISTEXT('[4]Sektorski plasman'!F59)=TRUE,'[4]Sektorski plasman'!F59,"")</f>
        <v/>
      </c>
      <c r="F63" s="275" t="str">
        <f>IF(ISNUMBER('[4]Sektorski plasman'!D59)=TRUE,'[4]Sektorski plasman'!D59,"")</f>
        <v/>
      </c>
      <c r="G63" s="276" t="str">
        <f>IF(ISNUMBER('[4]Sektorski plasman'!G59)=TRUE,'[4]Sektorski plasman'!G59,"")</f>
        <v/>
      </c>
      <c r="H63" s="277" t="str">
        <f>IF(ISNUMBER('[4]Sektorski plasman'!H59)=TRUE,'[4]Sektorski plasman'!H59,"")</f>
        <v/>
      </c>
      <c r="I63" s="268"/>
      <c r="J63" s="269"/>
      <c r="K63" s="228"/>
    </row>
    <row r="64" spans="1:11" x14ac:dyDescent="0.2">
      <c r="A64" s="270" t="str">
        <f>IF(ISNUMBER(H64)=FALSE,"",55)</f>
        <v/>
      </c>
      <c r="B64" s="271" t="str">
        <f>IF(ISTEXT('[4]Sektorski plasman'!B60)=TRUE,'[4]Sektorski plasman'!B60,"")</f>
        <v/>
      </c>
      <c r="C64" s="272" t="str">
        <f>IF(ISTEXT('[4]Sektorski plasman'!C60)=TRUE,'[4]Sektorski plasman'!C60,"")</f>
        <v/>
      </c>
      <c r="D64" s="273" t="str">
        <f>IF(ISNUMBER('[4]Sektorski plasman'!E60)=TRUE,'[4]Sektorski plasman'!E60,"")</f>
        <v/>
      </c>
      <c r="E64" s="274" t="str">
        <f>IF(ISTEXT('[4]Sektorski plasman'!F60)=TRUE,'[4]Sektorski plasman'!F60,"")</f>
        <v/>
      </c>
      <c r="F64" s="275" t="str">
        <f>IF(ISNUMBER('[4]Sektorski plasman'!D60)=TRUE,'[4]Sektorski plasman'!D60,"")</f>
        <v/>
      </c>
      <c r="G64" s="276" t="str">
        <f>IF(ISNUMBER('[4]Sektorski plasman'!G60)=TRUE,'[4]Sektorski plasman'!G60,"")</f>
        <v/>
      </c>
      <c r="H64" s="277" t="str">
        <f>IF(ISNUMBER('[4]Sektorski plasman'!H60)=TRUE,'[4]Sektorski plasman'!H60,"")</f>
        <v/>
      </c>
      <c r="I64" s="268"/>
      <c r="J64" s="269"/>
      <c r="K64" s="228"/>
    </row>
    <row r="65" spans="1:11" x14ac:dyDescent="0.2">
      <c r="A65" s="270" t="str">
        <f>IF(ISNUMBER(H65)=FALSE,"",56)</f>
        <v/>
      </c>
      <c r="B65" s="271" t="str">
        <f>IF(ISTEXT('[4]Sektorski plasman'!B61)=TRUE,'[4]Sektorski plasman'!B61,"")</f>
        <v/>
      </c>
      <c r="C65" s="272" t="str">
        <f>IF(ISTEXT('[4]Sektorski plasman'!C61)=TRUE,'[4]Sektorski plasman'!C61,"")</f>
        <v/>
      </c>
      <c r="D65" s="273" t="str">
        <f>IF(ISNUMBER('[4]Sektorski plasman'!E61)=TRUE,'[4]Sektorski plasman'!E61,"")</f>
        <v/>
      </c>
      <c r="E65" s="274" t="str">
        <f>IF(ISTEXT('[4]Sektorski plasman'!F61)=TRUE,'[4]Sektorski plasman'!F61,"")</f>
        <v/>
      </c>
      <c r="F65" s="275" t="str">
        <f>IF(ISNUMBER('[4]Sektorski plasman'!D61)=TRUE,'[4]Sektorski plasman'!D61,"")</f>
        <v/>
      </c>
      <c r="G65" s="276" t="str">
        <f>IF(ISNUMBER('[4]Sektorski plasman'!G61)=TRUE,'[4]Sektorski plasman'!G61,"")</f>
        <v/>
      </c>
      <c r="H65" s="277" t="str">
        <f>IF(ISNUMBER('[4]Sektorski plasman'!H61)=TRUE,'[4]Sektorski plasman'!H61,"")</f>
        <v/>
      </c>
      <c r="I65" s="268"/>
      <c r="J65" s="269"/>
      <c r="K65" s="228"/>
    </row>
    <row r="66" spans="1:11" x14ac:dyDescent="0.2">
      <c r="A66" s="270" t="str">
        <f>IF(ISNUMBER(H66)=FALSE,"",57)</f>
        <v/>
      </c>
      <c r="B66" s="271" t="str">
        <f>IF(ISTEXT('[4]Sektorski plasman'!B62)=TRUE,'[4]Sektorski plasman'!B62,"")</f>
        <v/>
      </c>
      <c r="C66" s="272" t="str">
        <f>IF(ISTEXT('[4]Sektorski plasman'!C62)=TRUE,'[4]Sektorski plasman'!C62,"")</f>
        <v/>
      </c>
      <c r="D66" s="273" t="str">
        <f>IF(ISNUMBER('[4]Sektorski plasman'!E62)=TRUE,'[4]Sektorski plasman'!E62,"")</f>
        <v/>
      </c>
      <c r="E66" s="274" t="str">
        <f>IF(ISTEXT('[4]Sektorski plasman'!F62)=TRUE,'[4]Sektorski plasman'!F62,"")</f>
        <v/>
      </c>
      <c r="F66" s="275" t="str">
        <f>IF(ISNUMBER('[4]Sektorski plasman'!D62)=TRUE,'[4]Sektorski plasman'!D62,"")</f>
        <v/>
      </c>
      <c r="G66" s="276" t="str">
        <f>IF(ISNUMBER('[4]Sektorski plasman'!G62)=TRUE,'[4]Sektorski plasman'!G62,"")</f>
        <v/>
      </c>
      <c r="H66" s="277" t="str">
        <f>IF(ISNUMBER('[4]Sektorski plasman'!H62)=TRUE,'[4]Sektorski plasman'!H62,"")</f>
        <v/>
      </c>
      <c r="I66" s="268"/>
      <c r="J66" s="269"/>
      <c r="K66" s="228"/>
    </row>
    <row r="67" spans="1:11" x14ac:dyDescent="0.2">
      <c r="A67" s="270" t="str">
        <f>IF(ISNUMBER(H67)=FALSE,"",58)</f>
        <v/>
      </c>
      <c r="B67" s="271" t="str">
        <f>IF(ISTEXT('[4]Sektorski plasman'!B63)=TRUE,'[4]Sektorski plasman'!B63,"")</f>
        <v/>
      </c>
      <c r="C67" s="272" t="str">
        <f>IF(ISTEXT('[4]Sektorski plasman'!C63)=TRUE,'[4]Sektorski plasman'!C63,"")</f>
        <v/>
      </c>
      <c r="D67" s="273" t="str">
        <f>IF(ISNUMBER('[4]Sektorski plasman'!E63)=TRUE,'[4]Sektorski plasman'!E63,"")</f>
        <v/>
      </c>
      <c r="E67" s="274" t="str">
        <f>IF(ISTEXT('[4]Sektorski plasman'!F63)=TRUE,'[4]Sektorski plasman'!F63,"")</f>
        <v/>
      </c>
      <c r="F67" s="275" t="str">
        <f>IF(ISNUMBER('[4]Sektorski plasman'!D63)=TRUE,'[4]Sektorski plasman'!D63,"")</f>
        <v/>
      </c>
      <c r="G67" s="276" t="str">
        <f>IF(ISNUMBER('[4]Sektorski plasman'!G63)=TRUE,'[4]Sektorski plasman'!G63,"")</f>
        <v/>
      </c>
      <c r="H67" s="277" t="str">
        <f>IF(ISNUMBER('[4]Sektorski plasman'!H63)=TRUE,'[4]Sektorski plasman'!H63,"")</f>
        <v/>
      </c>
      <c r="I67" s="268"/>
      <c r="J67" s="269"/>
      <c r="K67" s="228"/>
    </row>
    <row r="68" spans="1:11" x14ac:dyDescent="0.2">
      <c r="A68" s="270" t="str">
        <f>IF(ISNUMBER(H68)=FALSE,"",59)</f>
        <v/>
      </c>
      <c r="B68" s="271" t="str">
        <f>IF(ISTEXT('[4]Sektorski plasman'!B64)=TRUE,'[4]Sektorski plasman'!B64,"")</f>
        <v/>
      </c>
      <c r="C68" s="272" t="str">
        <f>IF(ISTEXT('[4]Sektorski plasman'!C64)=TRUE,'[4]Sektorski plasman'!C64,"")</f>
        <v/>
      </c>
      <c r="D68" s="273" t="str">
        <f>IF(ISNUMBER('[4]Sektorski plasman'!E64)=TRUE,'[4]Sektorski plasman'!E64,"")</f>
        <v/>
      </c>
      <c r="E68" s="274" t="str">
        <f>IF(ISTEXT('[4]Sektorski plasman'!F64)=TRUE,'[4]Sektorski plasman'!F64,"")</f>
        <v/>
      </c>
      <c r="F68" s="275" t="str">
        <f>IF(ISNUMBER('[4]Sektorski plasman'!D64)=TRUE,'[4]Sektorski plasman'!D64,"")</f>
        <v/>
      </c>
      <c r="G68" s="276" t="str">
        <f>IF(ISNUMBER('[4]Sektorski plasman'!G64)=TRUE,'[4]Sektorski plasman'!G64,"")</f>
        <v/>
      </c>
      <c r="H68" s="277" t="str">
        <f>IF(ISNUMBER('[4]Sektorski plasman'!H64)=TRUE,'[4]Sektorski plasman'!H64,"")</f>
        <v/>
      </c>
      <c r="I68" s="268"/>
      <c r="J68" s="269"/>
      <c r="K68" s="228"/>
    </row>
    <row r="69" spans="1:11" x14ac:dyDescent="0.2">
      <c r="A69" s="270" t="str">
        <f>IF(ISNUMBER(H69)=FALSE,"",60)</f>
        <v/>
      </c>
      <c r="B69" s="271" t="str">
        <f>IF(ISTEXT('[4]Sektorski plasman'!B65)=TRUE,'[4]Sektorski plasman'!B65,"")</f>
        <v/>
      </c>
      <c r="C69" s="272" t="str">
        <f>IF(ISTEXT('[4]Sektorski plasman'!C65)=TRUE,'[4]Sektorski plasman'!C65,"")</f>
        <v/>
      </c>
      <c r="D69" s="273" t="str">
        <f>IF(ISNUMBER('[4]Sektorski plasman'!E65)=TRUE,'[4]Sektorski plasman'!E65,"")</f>
        <v/>
      </c>
      <c r="E69" s="274" t="str">
        <f>IF(ISTEXT('[4]Sektorski plasman'!F65)=TRUE,'[4]Sektorski plasman'!F65,"")</f>
        <v/>
      </c>
      <c r="F69" s="275" t="str">
        <f>IF(ISNUMBER('[4]Sektorski plasman'!D65)=TRUE,'[4]Sektorski plasman'!D65,"")</f>
        <v/>
      </c>
      <c r="G69" s="276" t="str">
        <f>IF(ISNUMBER('[4]Sektorski plasman'!G65)=TRUE,'[4]Sektorski plasman'!G65,"")</f>
        <v/>
      </c>
      <c r="H69" s="277" t="str">
        <f>IF(ISNUMBER('[4]Sektorski plasman'!H65)=TRUE,'[4]Sektorski plasman'!H65,"")</f>
        <v/>
      </c>
      <c r="I69" s="268"/>
      <c r="J69" s="269"/>
      <c r="K69" s="228"/>
    </row>
    <row r="70" spans="1:11" x14ac:dyDescent="0.2">
      <c r="A70" s="270" t="str">
        <f>IF(ISNUMBER(H70)=FALSE,"",61)</f>
        <v/>
      </c>
      <c r="B70" s="271" t="str">
        <f>IF(ISTEXT('[4]Sektorski plasman'!B66)=TRUE,'[4]Sektorski plasman'!B66,"")</f>
        <v/>
      </c>
      <c r="C70" s="272" t="str">
        <f>IF(ISTEXT('[4]Sektorski plasman'!C66)=TRUE,'[4]Sektorski plasman'!C66,"")</f>
        <v/>
      </c>
      <c r="D70" s="273" t="str">
        <f>IF(ISNUMBER('[4]Sektorski plasman'!E66)=TRUE,'[4]Sektorski plasman'!E66,"")</f>
        <v/>
      </c>
      <c r="E70" s="274" t="str">
        <f>IF(ISTEXT('[4]Sektorski plasman'!F66)=TRUE,'[4]Sektorski plasman'!F66,"")</f>
        <v/>
      </c>
      <c r="F70" s="275" t="str">
        <f>IF(ISNUMBER('[4]Sektorski plasman'!D66)=TRUE,'[4]Sektorski plasman'!D66,"")</f>
        <v/>
      </c>
      <c r="G70" s="276" t="str">
        <f>IF(ISNUMBER('[4]Sektorski plasman'!G66)=TRUE,'[4]Sektorski plasman'!G66,"")</f>
        <v/>
      </c>
      <c r="H70" s="277" t="str">
        <f>IF(ISNUMBER('[4]Sektorski plasman'!H66)=TRUE,'[4]Sektorski plasman'!H66,"")</f>
        <v/>
      </c>
      <c r="I70" s="268"/>
      <c r="J70" s="269"/>
      <c r="K70" s="228"/>
    </row>
    <row r="71" spans="1:11" x14ac:dyDescent="0.2">
      <c r="A71" s="270" t="str">
        <f>IF(ISNUMBER(H71)=FALSE,"",62)</f>
        <v/>
      </c>
      <c r="B71" s="271" t="str">
        <f>IF(ISTEXT('[4]Sektorski plasman'!B67)=TRUE,'[4]Sektorski plasman'!B67,"")</f>
        <v/>
      </c>
      <c r="C71" s="272" t="str">
        <f>IF(ISTEXT('[4]Sektorski plasman'!C67)=TRUE,'[4]Sektorski plasman'!C67,"")</f>
        <v/>
      </c>
      <c r="D71" s="273" t="str">
        <f>IF(ISNUMBER('[4]Sektorski plasman'!E67)=TRUE,'[4]Sektorski plasman'!E67,"")</f>
        <v/>
      </c>
      <c r="E71" s="274" t="str">
        <f>IF(ISTEXT('[4]Sektorski plasman'!F67)=TRUE,'[4]Sektorski plasman'!F67,"")</f>
        <v/>
      </c>
      <c r="F71" s="275" t="str">
        <f>IF(ISNUMBER('[4]Sektorski plasman'!D67)=TRUE,'[4]Sektorski plasman'!D67,"")</f>
        <v/>
      </c>
      <c r="G71" s="276" t="str">
        <f>IF(ISNUMBER('[4]Sektorski plasman'!G67)=TRUE,'[4]Sektorski plasman'!G67,"")</f>
        <v/>
      </c>
      <c r="H71" s="277" t="str">
        <f>IF(ISNUMBER('[4]Sektorski plasman'!H67)=TRUE,'[4]Sektorski plasman'!H67,"")</f>
        <v/>
      </c>
      <c r="I71" s="268"/>
      <c r="J71" s="269"/>
      <c r="K71" s="228"/>
    </row>
    <row r="72" spans="1:11" x14ac:dyDescent="0.2">
      <c r="A72" s="270" t="str">
        <f>IF(ISNUMBER(H72)=FALSE,"",63)</f>
        <v/>
      </c>
      <c r="B72" s="271" t="str">
        <f>IF(ISTEXT('[4]Sektorski plasman'!B68)=TRUE,'[4]Sektorski plasman'!B68,"")</f>
        <v/>
      </c>
      <c r="C72" s="272" t="str">
        <f>IF(ISTEXT('[4]Sektorski plasman'!C68)=TRUE,'[4]Sektorski plasman'!C68,"")</f>
        <v/>
      </c>
      <c r="D72" s="273" t="str">
        <f>IF(ISNUMBER('[4]Sektorski plasman'!E68)=TRUE,'[4]Sektorski plasman'!E68,"")</f>
        <v/>
      </c>
      <c r="E72" s="274" t="str">
        <f>IF(ISTEXT('[4]Sektorski plasman'!F68)=TRUE,'[4]Sektorski plasman'!F68,"")</f>
        <v/>
      </c>
      <c r="F72" s="275" t="str">
        <f>IF(ISNUMBER('[4]Sektorski plasman'!D68)=TRUE,'[4]Sektorski plasman'!D68,"")</f>
        <v/>
      </c>
      <c r="G72" s="276" t="str">
        <f>IF(ISNUMBER('[4]Sektorski plasman'!G68)=TRUE,'[4]Sektorski plasman'!G68,"")</f>
        <v/>
      </c>
      <c r="H72" s="277" t="str">
        <f>IF(ISNUMBER('[4]Sektorski plasman'!H68)=TRUE,'[4]Sektorski plasman'!H68,"")</f>
        <v/>
      </c>
      <c r="I72" s="268"/>
      <c r="J72" s="269"/>
      <c r="K72" s="228"/>
    </row>
    <row r="73" spans="1:11" x14ac:dyDescent="0.2">
      <c r="A73" s="270" t="str">
        <f>IF(ISNUMBER(H73)=FALSE,"",64)</f>
        <v/>
      </c>
      <c r="B73" s="271" t="str">
        <f>IF(ISTEXT('[4]Sektorski plasman'!B69)=TRUE,'[4]Sektorski plasman'!B69,"")</f>
        <v/>
      </c>
      <c r="C73" s="272" t="str">
        <f>IF(ISTEXT('[4]Sektorski plasman'!C69)=TRUE,'[4]Sektorski plasman'!C69,"")</f>
        <v/>
      </c>
      <c r="D73" s="273" t="str">
        <f>IF(ISNUMBER('[4]Sektorski plasman'!E69)=TRUE,'[4]Sektorski plasman'!E69,"")</f>
        <v/>
      </c>
      <c r="E73" s="274" t="str">
        <f>IF(ISTEXT('[4]Sektorski plasman'!F69)=TRUE,'[4]Sektorski plasman'!F69,"")</f>
        <v/>
      </c>
      <c r="F73" s="275" t="str">
        <f>IF(ISNUMBER('[4]Sektorski plasman'!D69)=TRUE,'[4]Sektorski plasman'!D69,"")</f>
        <v/>
      </c>
      <c r="G73" s="276" t="str">
        <f>IF(ISNUMBER('[4]Sektorski plasman'!G69)=TRUE,'[4]Sektorski plasman'!G69,"")</f>
        <v/>
      </c>
      <c r="H73" s="277" t="str">
        <f>IF(ISNUMBER('[4]Sektorski plasman'!H69)=TRUE,'[4]Sektorski plasman'!H69,"")</f>
        <v/>
      </c>
      <c r="I73" s="268"/>
      <c r="J73" s="269"/>
      <c r="K73" s="228"/>
    </row>
    <row r="74" spans="1:11" x14ac:dyDescent="0.2">
      <c r="A74" s="270" t="str">
        <f>IF(ISNUMBER(H74)=FALSE,"",65)</f>
        <v/>
      </c>
      <c r="B74" s="271" t="str">
        <f>IF(ISTEXT('[4]Sektorski plasman'!B70)=TRUE,'[4]Sektorski plasman'!B70,"")</f>
        <v/>
      </c>
      <c r="C74" s="272" t="str">
        <f>IF(ISTEXT('[4]Sektorski plasman'!C70)=TRUE,'[4]Sektorski plasman'!C70,"")</f>
        <v/>
      </c>
      <c r="D74" s="273" t="str">
        <f>IF(ISNUMBER('[4]Sektorski plasman'!E70)=TRUE,'[4]Sektorski plasman'!E70,"")</f>
        <v/>
      </c>
      <c r="E74" s="274" t="str">
        <f>IF(ISTEXT('[4]Sektorski plasman'!F70)=TRUE,'[4]Sektorski plasman'!F70,"")</f>
        <v/>
      </c>
      <c r="F74" s="275" t="str">
        <f>IF(ISNUMBER('[4]Sektorski plasman'!D70)=TRUE,'[4]Sektorski plasman'!D70,"")</f>
        <v/>
      </c>
      <c r="G74" s="276" t="str">
        <f>IF(ISNUMBER('[4]Sektorski plasman'!G70)=TRUE,'[4]Sektorski plasman'!G70,"")</f>
        <v/>
      </c>
      <c r="H74" s="277" t="str">
        <f>IF(ISNUMBER('[4]Sektorski plasman'!H70)=TRUE,'[4]Sektorski plasman'!H70,"")</f>
        <v/>
      </c>
      <c r="I74" s="268"/>
      <c r="J74" s="269"/>
      <c r="K74" s="228"/>
    </row>
    <row r="75" spans="1:11" x14ac:dyDescent="0.2">
      <c r="A75" s="270" t="str">
        <f>IF(ISNUMBER(H75)=FALSE,"",66)</f>
        <v/>
      </c>
      <c r="B75" s="271" t="str">
        <f>IF(ISTEXT('[4]Sektorski plasman'!B71)=TRUE,'[4]Sektorski plasman'!B71,"")</f>
        <v/>
      </c>
      <c r="C75" s="272" t="str">
        <f>IF(ISTEXT('[4]Sektorski plasman'!C71)=TRUE,'[4]Sektorski plasman'!C71,"")</f>
        <v/>
      </c>
      <c r="D75" s="273" t="str">
        <f>IF(ISNUMBER('[4]Sektorski plasman'!E71)=TRUE,'[4]Sektorski plasman'!E71,"")</f>
        <v/>
      </c>
      <c r="E75" s="274" t="str">
        <f>IF(ISTEXT('[4]Sektorski plasman'!F71)=TRUE,'[4]Sektorski plasman'!F71,"")</f>
        <v/>
      </c>
      <c r="F75" s="275" t="str">
        <f>IF(ISNUMBER('[4]Sektorski plasman'!D71)=TRUE,'[4]Sektorski plasman'!D71,"")</f>
        <v/>
      </c>
      <c r="G75" s="276" t="str">
        <f>IF(ISNUMBER('[4]Sektorski plasman'!G71)=TRUE,'[4]Sektorski plasman'!G71,"")</f>
        <v/>
      </c>
      <c r="H75" s="277" t="str">
        <f>IF(ISNUMBER('[4]Sektorski plasman'!H71)=TRUE,'[4]Sektorski plasman'!H71,"")</f>
        <v/>
      </c>
      <c r="I75" s="268"/>
      <c r="J75" s="269"/>
      <c r="K75" s="228"/>
    </row>
    <row r="76" spans="1:11" x14ac:dyDescent="0.2">
      <c r="A76" s="270" t="str">
        <f>IF(ISNUMBER(H76)=FALSE,"",67)</f>
        <v/>
      </c>
      <c r="B76" s="271" t="str">
        <f>IF(ISTEXT('[4]Sektorski plasman'!B72)=TRUE,'[4]Sektorski plasman'!B72,"")</f>
        <v/>
      </c>
      <c r="C76" s="272" t="str">
        <f>IF(ISTEXT('[4]Sektorski plasman'!C72)=TRUE,'[4]Sektorski plasman'!C72,"")</f>
        <v/>
      </c>
      <c r="D76" s="273" t="str">
        <f>IF(ISNUMBER('[4]Sektorski plasman'!E72)=TRUE,'[4]Sektorski plasman'!E72,"")</f>
        <v/>
      </c>
      <c r="E76" s="274" t="str">
        <f>IF(ISTEXT('[4]Sektorski plasman'!F72)=TRUE,'[4]Sektorski plasman'!F72,"")</f>
        <v/>
      </c>
      <c r="F76" s="275" t="str">
        <f>IF(ISNUMBER('[4]Sektorski plasman'!D72)=TRUE,'[4]Sektorski plasman'!D72,"")</f>
        <v/>
      </c>
      <c r="G76" s="276" t="str">
        <f>IF(ISNUMBER('[4]Sektorski plasman'!G72)=TRUE,'[4]Sektorski plasman'!G72,"")</f>
        <v/>
      </c>
      <c r="H76" s="277" t="str">
        <f>IF(ISNUMBER('[4]Sektorski plasman'!H72)=TRUE,'[4]Sektorski plasman'!H72,"")</f>
        <v/>
      </c>
      <c r="I76" s="268"/>
      <c r="J76" s="269"/>
      <c r="K76" s="228"/>
    </row>
    <row r="77" spans="1:11" x14ac:dyDescent="0.2">
      <c r="A77" s="270" t="str">
        <f>IF(ISNUMBER(H77)=FALSE,"",68)</f>
        <v/>
      </c>
      <c r="B77" s="271" t="str">
        <f>IF(ISTEXT('[4]Sektorski plasman'!B73)=TRUE,'[4]Sektorski plasman'!B73,"")</f>
        <v/>
      </c>
      <c r="C77" s="272" t="str">
        <f>IF(ISTEXT('[4]Sektorski plasman'!C73)=TRUE,'[4]Sektorski plasman'!C73,"")</f>
        <v/>
      </c>
      <c r="D77" s="273" t="str">
        <f>IF(ISNUMBER('[4]Sektorski plasman'!E73)=TRUE,'[4]Sektorski plasman'!E73,"")</f>
        <v/>
      </c>
      <c r="E77" s="274" t="str">
        <f>IF(ISTEXT('[4]Sektorski plasman'!F73)=TRUE,'[4]Sektorski plasman'!F73,"")</f>
        <v/>
      </c>
      <c r="F77" s="275" t="str">
        <f>IF(ISNUMBER('[4]Sektorski plasman'!D73)=TRUE,'[4]Sektorski plasman'!D73,"")</f>
        <v/>
      </c>
      <c r="G77" s="276" t="str">
        <f>IF(ISNUMBER('[4]Sektorski plasman'!G73)=TRUE,'[4]Sektorski plasman'!G73,"")</f>
        <v/>
      </c>
      <c r="H77" s="277" t="str">
        <f>IF(ISNUMBER('[4]Sektorski plasman'!H73)=TRUE,'[4]Sektorski plasman'!H73,"")</f>
        <v/>
      </c>
      <c r="I77" s="268"/>
      <c r="J77" s="269"/>
      <c r="K77" s="228"/>
    </row>
    <row r="78" spans="1:11" x14ac:dyDescent="0.2">
      <c r="A78" s="270" t="str">
        <f>IF(ISNUMBER(H78)=FALSE,"",69)</f>
        <v/>
      </c>
      <c r="B78" s="271" t="str">
        <f>IF(ISTEXT('[4]Sektorski plasman'!B74)=TRUE,'[4]Sektorski plasman'!B74,"")</f>
        <v/>
      </c>
      <c r="C78" s="272" t="str">
        <f>IF(ISTEXT('[4]Sektorski plasman'!C74)=TRUE,'[4]Sektorski plasman'!C74,"")</f>
        <v/>
      </c>
      <c r="D78" s="273" t="str">
        <f>IF(ISNUMBER('[4]Sektorski plasman'!E74)=TRUE,'[4]Sektorski plasman'!E74,"")</f>
        <v/>
      </c>
      <c r="E78" s="274" t="str">
        <f>IF(ISTEXT('[4]Sektorski plasman'!F74)=TRUE,'[4]Sektorski plasman'!F74,"")</f>
        <v/>
      </c>
      <c r="F78" s="275" t="str">
        <f>IF(ISNUMBER('[4]Sektorski plasman'!D74)=TRUE,'[4]Sektorski plasman'!D74,"")</f>
        <v/>
      </c>
      <c r="G78" s="276" t="str">
        <f>IF(ISNUMBER('[4]Sektorski plasman'!G74)=TRUE,'[4]Sektorski plasman'!G74,"")</f>
        <v/>
      </c>
      <c r="H78" s="277" t="str">
        <f>IF(ISNUMBER('[4]Sektorski plasman'!H74)=TRUE,'[4]Sektorski plasman'!H74,"")</f>
        <v/>
      </c>
      <c r="I78" s="268"/>
      <c r="J78" s="269"/>
      <c r="K78" s="228"/>
    </row>
    <row r="79" spans="1:11" x14ac:dyDescent="0.2">
      <c r="A79" s="270" t="str">
        <f>IF(ISNUMBER(H79)=FALSE,"",70)</f>
        <v/>
      </c>
      <c r="B79" s="271" t="str">
        <f>IF(ISTEXT('[4]Sektorski plasman'!B75)=TRUE,'[4]Sektorski plasman'!B75,"")</f>
        <v/>
      </c>
      <c r="C79" s="272" t="str">
        <f>IF(ISTEXT('[4]Sektorski plasman'!C75)=TRUE,'[4]Sektorski plasman'!C75,"")</f>
        <v/>
      </c>
      <c r="D79" s="273" t="str">
        <f>IF(ISNUMBER('[4]Sektorski plasman'!E75)=TRUE,'[4]Sektorski plasman'!E75,"")</f>
        <v/>
      </c>
      <c r="E79" s="274" t="str">
        <f>IF(ISTEXT('[4]Sektorski plasman'!F75)=TRUE,'[4]Sektorski plasman'!F75,"")</f>
        <v/>
      </c>
      <c r="F79" s="275" t="str">
        <f>IF(ISNUMBER('[4]Sektorski plasman'!D75)=TRUE,'[4]Sektorski plasman'!D75,"")</f>
        <v/>
      </c>
      <c r="G79" s="276" t="str">
        <f>IF(ISNUMBER('[4]Sektorski plasman'!G75)=TRUE,'[4]Sektorski plasman'!G75,"")</f>
        <v/>
      </c>
      <c r="H79" s="277" t="str">
        <f>IF(ISNUMBER('[4]Sektorski plasman'!H75)=TRUE,'[4]Sektorski plasman'!H75,"")</f>
        <v/>
      </c>
      <c r="I79" s="268"/>
      <c r="J79" s="269"/>
      <c r="K79" s="228"/>
    </row>
    <row r="80" spans="1:11" x14ac:dyDescent="0.2">
      <c r="A80" s="270" t="str">
        <f>IF(ISNUMBER(H80)=FALSE,"",71)</f>
        <v/>
      </c>
      <c r="B80" s="271" t="str">
        <f>IF(ISTEXT('[4]Sektorski plasman'!B76)=TRUE,'[4]Sektorski plasman'!B76,"")</f>
        <v/>
      </c>
      <c r="C80" s="272" t="str">
        <f>IF(ISTEXT('[4]Sektorski plasman'!C76)=TRUE,'[4]Sektorski plasman'!C76,"")</f>
        <v/>
      </c>
      <c r="D80" s="273" t="str">
        <f>IF(ISNUMBER('[4]Sektorski plasman'!E76)=TRUE,'[4]Sektorski plasman'!E76,"")</f>
        <v/>
      </c>
      <c r="E80" s="274" t="str">
        <f>IF(ISTEXT('[4]Sektorski plasman'!F76)=TRUE,'[4]Sektorski plasman'!F76,"")</f>
        <v/>
      </c>
      <c r="F80" s="275" t="str">
        <f>IF(ISNUMBER('[4]Sektorski plasman'!D76)=TRUE,'[4]Sektorski plasman'!D76,"")</f>
        <v/>
      </c>
      <c r="G80" s="276" t="str">
        <f>IF(ISNUMBER('[4]Sektorski plasman'!G76)=TRUE,'[4]Sektorski plasman'!G76,"")</f>
        <v/>
      </c>
      <c r="H80" s="277" t="str">
        <f>IF(ISNUMBER('[4]Sektorski plasman'!H76)=TRUE,'[4]Sektorski plasman'!H76,"")</f>
        <v/>
      </c>
      <c r="I80" s="268"/>
      <c r="J80" s="269"/>
      <c r="K80" s="228"/>
    </row>
    <row r="81" spans="1:11" x14ac:dyDescent="0.2">
      <c r="A81" s="270" t="str">
        <f>IF(ISNUMBER(H81)=FALSE,"",72)</f>
        <v/>
      </c>
      <c r="B81" s="271" t="str">
        <f>IF(ISTEXT('[4]Sektorski plasman'!B77)=TRUE,'[4]Sektorski plasman'!B77,"")</f>
        <v/>
      </c>
      <c r="C81" s="272" t="str">
        <f>IF(ISTEXT('[4]Sektorski plasman'!C77)=TRUE,'[4]Sektorski plasman'!C77,"")</f>
        <v/>
      </c>
      <c r="D81" s="273" t="str">
        <f>IF(ISNUMBER('[4]Sektorski plasman'!E77)=TRUE,'[4]Sektorski plasman'!E77,"")</f>
        <v/>
      </c>
      <c r="E81" s="274" t="str">
        <f>IF(ISTEXT('[4]Sektorski plasman'!F77)=TRUE,'[4]Sektorski plasman'!F77,"")</f>
        <v/>
      </c>
      <c r="F81" s="275" t="str">
        <f>IF(ISNUMBER('[4]Sektorski plasman'!D77)=TRUE,'[4]Sektorski plasman'!D77,"")</f>
        <v/>
      </c>
      <c r="G81" s="276" t="str">
        <f>IF(ISNUMBER('[4]Sektorski plasman'!G77)=TRUE,'[4]Sektorski plasman'!G77,"")</f>
        <v/>
      </c>
      <c r="H81" s="277" t="str">
        <f>IF(ISNUMBER('[4]Sektorski plasman'!H77)=TRUE,'[4]Sektorski plasman'!H77,"")</f>
        <v/>
      </c>
      <c r="I81" s="268"/>
      <c r="J81" s="269"/>
      <c r="K81" s="228"/>
    </row>
    <row r="82" spans="1:11" x14ac:dyDescent="0.2">
      <c r="A82" s="270" t="str">
        <f>IF(ISNUMBER(H82)=FALSE,"",73)</f>
        <v/>
      </c>
      <c r="B82" s="271" t="str">
        <f>IF(ISTEXT('[4]Sektorski plasman'!B78)=TRUE,'[4]Sektorski plasman'!B78,"")</f>
        <v/>
      </c>
      <c r="C82" s="272" t="str">
        <f>IF(ISTEXT('[4]Sektorski plasman'!C78)=TRUE,'[4]Sektorski plasman'!C78,"")</f>
        <v/>
      </c>
      <c r="D82" s="273" t="str">
        <f>IF(ISNUMBER('[4]Sektorski plasman'!E78)=TRUE,'[4]Sektorski plasman'!E78,"")</f>
        <v/>
      </c>
      <c r="E82" s="274" t="str">
        <f>IF(ISTEXT('[4]Sektorski plasman'!F78)=TRUE,'[4]Sektorski plasman'!F78,"")</f>
        <v/>
      </c>
      <c r="F82" s="275" t="str">
        <f>IF(ISNUMBER('[4]Sektorski plasman'!D78)=TRUE,'[4]Sektorski plasman'!D78,"")</f>
        <v/>
      </c>
      <c r="G82" s="276" t="str">
        <f>IF(ISNUMBER('[4]Sektorski plasman'!G78)=TRUE,'[4]Sektorski plasman'!G78,"")</f>
        <v/>
      </c>
      <c r="H82" s="277" t="str">
        <f>IF(ISNUMBER('[4]Sektorski plasman'!H78)=TRUE,'[4]Sektorski plasman'!H78,"")</f>
        <v/>
      </c>
      <c r="I82" s="268"/>
      <c r="J82" s="269"/>
      <c r="K82" s="228"/>
    </row>
    <row r="83" spans="1:11" x14ac:dyDescent="0.2">
      <c r="A83" s="270" t="str">
        <f>IF(ISNUMBER(H83)=FALSE,"",74)</f>
        <v/>
      </c>
      <c r="B83" s="271" t="str">
        <f>IF(ISTEXT('[4]Sektorski plasman'!B79)=TRUE,'[4]Sektorski plasman'!B79,"")</f>
        <v/>
      </c>
      <c r="C83" s="272" t="str">
        <f>IF(ISTEXT('[4]Sektorski plasman'!C79)=TRUE,'[4]Sektorski plasman'!C79,"")</f>
        <v/>
      </c>
      <c r="D83" s="273" t="str">
        <f>IF(ISNUMBER('[4]Sektorski plasman'!E79)=TRUE,'[4]Sektorski plasman'!E79,"")</f>
        <v/>
      </c>
      <c r="E83" s="274" t="str">
        <f>IF(ISTEXT('[4]Sektorski plasman'!F79)=TRUE,'[4]Sektorski plasman'!F79,"")</f>
        <v/>
      </c>
      <c r="F83" s="275" t="str">
        <f>IF(ISNUMBER('[4]Sektorski plasman'!D79)=TRUE,'[4]Sektorski plasman'!D79,"")</f>
        <v/>
      </c>
      <c r="G83" s="276" t="str">
        <f>IF(ISNUMBER('[4]Sektorski plasman'!G79)=TRUE,'[4]Sektorski plasman'!G79,"")</f>
        <v/>
      </c>
      <c r="H83" s="277" t="str">
        <f>IF(ISNUMBER('[4]Sektorski plasman'!H79)=TRUE,'[4]Sektorski plasman'!H79,"")</f>
        <v/>
      </c>
      <c r="I83" s="268"/>
      <c r="J83" s="269"/>
      <c r="K83" s="228"/>
    </row>
    <row r="84" spans="1:11" x14ac:dyDescent="0.2">
      <c r="A84" s="270" t="str">
        <f>IF(ISNUMBER(H84)=FALSE,"",75)</f>
        <v/>
      </c>
      <c r="B84" s="271" t="str">
        <f>IF(ISTEXT('[4]Sektorski plasman'!B80)=TRUE,'[4]Sektorski plasman'!B80,"")</f>
        <v/>
      </c>
      <c r="C84" s="272" t="str">
        <f>IF(ISTEXT('[4]Sektorski plasman'!C80)=TRUE,'[4]Sektorski plasman'!C80,"")</f>
        <v/>
      </c>
      <c r="D84" s="273" t="str">
        <f>IF(ISNUMBER('[4]Sektorski plasman'!E80)=TRUE,'[4]Sektorski plasman'!E80,"")</f>
        <v/>
      </c>
      <c r="E84" s="274" t="str">
        <f>IF(ISTEXT('[4]Sektorski plasman'!F80)=TRUE,'[4]Sektorski plasman'!F80,"")</f>
        <v/>
      </c>
      <c r="F84" s="275" t="str">
        <f>IF(ISNUMBER('[4]Sektorski plasman'!D80)=TRUE,'[4]Sektorski plasman'!D80,"")</f>
        <v/>
      </c>
      <c r="G84" s="276" t="str">
        <f>IF(ISNUMBER('[4]Sektorski plasman'!G80)=TRUE,'[4]Sektorski plasman'!G80,"")</f>
        <v/>
      </c>
      <c r="H84" s="277" t="str">
        <f>IF(ISNUMBER('[4]Sektorski plasman'!H80)=TRUE,'[4]Sektorski plasman'!H80,"")</f>
        <v/>
      </c>
      <c r="I84" s="268"/>
      <c r="J84" s="269"/>
      <c r="K84" s="228"/>
    </row>
    <row r="85" spans="1:11" x14ac:dyDescent="0.2">
      <c r="A85" s="270" t="str">
        <f>IF(ISNUMBER(H85)=FALSE,"",76)</f>
        <v/>
      </c>
      <c r="B85" s="271" t="str">
        <f>IF(ISTEXT('[4]Sektorski plasman'!B81)=TRUE,'[4]Sektorski plasman'!B81,"")</f>
        <v/>
      </c>
      <c r="C85" s="272" t="str">
        <f>IF(ISTEXT('[4]Sektorski plasman'!C81)=TRUE,'[4]Sektorski plasman'!C81,"")</f>
        <v/>
      </c>
      <c r="D85" s="273" t="str">
        <f>IF(ISNUMBER('[4]Sektorski plasman'!E81)=TRUE,'[4]Sektorski plasman'!E81,"")</f>
        <v/>
      </c>
      <c r="E85" s="274" t="str">
        <f>IF(ISTEXT('[4]Sektorski plasman'!F81)=TRUE,'[4]Sektorski plasman'!F81,"")</f>
        <v/>
      </c>
      <c r="F85" s="275" t="str">
        <f>IF(ISNUMBER('[4]Sektorski plasman'!D81)=TRUE,'[4]Sektorski plasman'!D81,"")</f>
        <v/>
      </c>
      <c r="G85" s="276" t="str">
        <f>IF(ISNUMBER('[4]Sektorski plasman'!G81)=TRUE,'[4]Sektorski plasman'!G81,"")</f>
        <v/>
      </c>
      <c r="H85" s="277" t="str">
        <f>IF(ISNUMBER('[4]Sektorski plasman'!H81)=TRUE,'[4]Sektorski plasman'!H81,"")</f>
        <v/>
      </c>
      <c r="I85" s="268"/>
      <c r="J85" s="269"/>
      <c r="K85" s="228"/>
    </row>
    <row r="86" spans="1:11" x14ac:dyDescent="0.2">
      <c r="A86" s="270" t="str">
        <f>IF(ISNUMBER(H86)=FALSE,"",77)</f>
        <v/>
      </c>
      <c r="B86" s="271" t="str">
        <f>IF(ISTEXT('[4]Sektorski plasman'!B82)=TRUE,'[4]Sektorski plasman'!B82,"")</f>
        <v/>
      </c>
      <c r="C86" s="272" t="str">
        <f>IF(ISTEXT('[4]Sektorski plasman'!C82)=TRUE,'[4]Sektorski plasman'!C82,"")</f>
        <v/>
      </c>
      <c r="D86" s="273" t="str">
        <f>IF(ISNUMBER('[4]Sektorski plasman'!E82)=TRUE,'[4]Sektorski plasman'!E82,"")</f>
        <v/>
      </c>
      <c r="E86" s="274" t="str">
        <f>IF(ISTEXT('[4]Sektorski plasman'!F82)=TRUE,'[4]Sektorski plasman'!F82,"")</f>
        <v/>
      </c>
      <c r="F86" s="275" t="str">
        <f>IF(ISNUMBER('[4]Sektorski plasman'!D82)=TRUE,'[4]Sektorski plasman'!D82,"")</f>
        <v/>
      </c>
      <c r="G86" s="276" t="str">
        <f>IF(ISNUMBER('[4]Sektorski plasman'!G82)=TRUE,'[4]Sektorski plasman'!G82,"")</f>
        <v/>
      </c>
      <c r="H86" s="277" t="str">
        <f>IF(ISNUMBER('[4]Sektorski plasman'!H82)=TRUE,'[4]Sektorski plasman'!H82,"")</f>
        <v/>
      </c>
      <c r="I86" s="268"/>
      <c r="J86" s="269"/>
      <c r="K86" s="228"/>
    </row>
    <row r="87" spans="1:11" x14ac:dyDescent="0.2">
      <c r="A87" s="270" t="str">
        <f>IF(ISNUMBER(H87)=FALSE,"",78)</f>
        <v/>
      </c>
      <c r="B87" s="271" t="str">
        <f>IF(ISTEXT('[4]Sektorski plasman'!B83)=TRUE,'[4]Sektorski plasman'!B83,"")</f>
        <v/>
      </c>
      <c r="C87" s="272" t="str">
        <f>IF(ISTEXT('[4]Sektorski plasman'!C83)=TRUE,'[4]Sektorski plasman'!C83,"")</f>
        <v/>
      </c>
      <c r="D87" s="273" t="str">
        <f>IF(ISNUMBER('[4]Sektorski plasman'!E83)=TRUE,'[4]Sektorski plasman'!E83,"")</f>
        <v/>
      </c>
      <c r="E87" s="274" t="str">
        <f>IF(ISTEXT('[4]Sektorski plasman'!F83)=TRUE,'[4]Sektorski plasman'!F83,"")</f>
        <v/>
      </c>
      <c r="F87" s="275" t="str">
        <f>IF(ISNUMBER('[4]Sektorski plasman'!D83)=TRUE,'[4]Sektorski plasman'!D83,"")</f>
        <v/>
      </c>
      <c r="G87" s="276" t="str">
        <f>IF(ISNUMBER('[4]Sektorski plasman'!G83)=TRUE,'[4]Sektorski plasman'!G83,"")</f>
        <v/>
      </c>
      <c r="H87" s="277" t="str">
        <f>IF(ISNUMBER('[4]Sektorski plasman'!H83)=TRUE,'[4]Sektorski plasman'!H83,"")</f>
        <v/>
      </c>
      <c r="I87" s="268"/>
      <c r="J87" s="269"/>
      <c r="K87" s="228"/>
    </row>
    <row r="88" spans="1:11" x14ac:dyDescent="0.2">
      <c r="A88" s="270" t="str">
        <f>IF(ISNUMBER(H88)=FALSE,"",79)</f>
        <v/>
      </c>
      <c r="B88" s="271" t="str">
        <f>IF(ISTEXT('[4]Sektorski plasman'!B84)=TRUE,'[4]Sektorski plasman'!B84,"")</f>
        <v/>
      </c>
      <c r="C88" s="272" t="str">
        <f>IF(ISTEXT('[4]Sektorski plasman'!C84)=TRUE,'[4]Sektorski plasman'!C84,"")</f>
        <v/>
      </c>
      <c r="D88" s="273" t="str">
        <f>IF(ISNUMBER('[4]Sektorski plasman'!E84)=TRUE,'[4]Sektorski plasman'!E84,"")</f>
        <v/>
      </c>
      <c r="E88" s="274" t="str">
        <f>IF(ISTEXT('[4]Sektorski plasman'!F84)=TRUE,'[4]Sektorski plasman'!F84,"")</f>
        <v/>
      </c>
      <c r="F88" s="275" t="str">
        <f>IF(ISNUMBER('[4]Sektorski plasman'!D84)=TRUE,'[4]Sektorski plasman'!D84,"")</f>
        <v/>
      </c>
      <c r="G88" s="276" t="str">
        <f>IF(ISNUMBER('[4]Sektorski plasman'!G84)=TRUE,'[4]Sektorski plasman'!G84,"")</f>
        <v/>
      </c>
      <c r="H88" s="277" t="str">
        <f>IF(ISNUMBER('[4]Sektorski plasman'!H84)=TRUE,'[4]Sektorski plasman'!H84,"")</f>
        <v/>
      </c>
      <c r="I88" s="268"/>
      <c r="J88" s="269"/>
      <c r="K88" s="228"/>
    </row>
    <row r="89" spans="1:11" x14ac:dyDescent="0.2">
      <c r="A89" s="270" t="str">
        <f>IF(ISNUMBER(H89)=FALSE,"",80)</f>
        <v/>
      </c>
      <c r="B89" s="271" t="str">
        <f>IF(ISTEXT('[4]Sektorski plasman'!B85)=TRUE,'[4]Sektorski plasman'!B85,"")</f>
        <v/>
      </c>
      <c r="C89" s="272" t="str">
        <f>IF(ISTEXT('[4]Sektorski plasman'!C85)=TRUE,'[4]Sektorski plasman'!C85,"")</f>
        <v/>
      </c>
      <c r="D89" s="273" t="str">
        <f>IF(ISNUMBER('[4]Sektorski plasman'!E85)=TRUE,'[4]Sektorski plasman'!E85,"")</f>
        <v/>
      </c>
      <c r="E89" s="274" t="str">
        <f>IF(ISTEXT('[4]Sektorski plasman'!F85)=TRUE,'[4]Sektorski plasman'!F85,"")</f>
        <v/>
      </c>
      <c r="F89" s="275" t="str">
        <f>IF(ISNUMBER('[4]Sektorski plasman'!D85)=TRUE,'[4]Sektorski plasman'!D85,"")</f>
        <v/>
      </c>
      <c r="G89" s="276" t="str">
        <f>IF(ISNUMBER('[4]Sektorski plasman'!G85)=TRUE,'[4]Sektorski plasman'!G85,"")</f>
        <v/>
      </c>
      <c r="H89" s="277" t="str">
        <f>IF(ISNUMBER('[4]Sektorski plasman'!H85)=TRUE,'[4]Sektorski plasman'!H85,"")</f>
        <v/>
      </c>
      <c r="I89" s="268"/>
      <c r="J89" s="269"/>
      <c r="K89" s="228"/>
    </row>
    <row r="90" spans="1:11" x14ac:dyDescent="0.2">
      <c r="A90" s="270" t="str">
        <f>IF(ISNUMBER(H90)=FALSE,"",81)</f>
        <v/>
      </c>
      <c r="B90" s="271" t="str">
        <f>IF(ISTEXT('[4]Sektorski plasman'!B86)=TRUE,'[4]Sektorski plasman'!B86,"")</f>
        <v/>
      </c>
      <c r="C90" s="272" t="str">
        <f>IF(ISTEXT('[4]Sektorski plasman'!C86)=TRUE,'[4]Sektorski plasman'!C86,"")</f>
        <v/>
      </c>
      <c r="D90" s="273" t="str">
        <f>IF(ISNUMBER('[4]Sektorski plasman'!E86)=TRUE,'[4]Sektorski plasman'!E86,"")</f>
        <v/>
      </c>
      <c r="E90" s="274" t="str">
        <f>IF(ISTEXT('[4]Sektorski plasman'!F86)=TRUE,'[4]Sektorski plasman'!F86,"")</f>
        <v/>
      </c>
      <c r="F90" s="275" t="str">
        <f>IF(ISNUMBER('[4]Sektorski plasman'!D86)=TRUE,'[4]Sektorski plasman'!D86,"")</f>
        <v/>
      </c>
      <c r="G90" s="276" t="str">
        <f>IF(ISNUMBER('[4]Sektorski plasman'!G86)=TRUE,'[4]Sektorski plasman'!G86,"")</f>
        <v/>
      </c>
      <c r="H90" s="277" t="str">
        <f>IF(ISNUMBER('[4]Sektorski plasman'!H86)=TRUE,'[4]Sektorski plasman'!H86,"")</f>
        <v/>
      </c>
      <c r="I90" s="268"/>
      <c r="J90" s="269"/>
      <c r="K90" s="228"/>
    </row>
    <row r="91" spans="1:11" x14ac:dyDescent="0.2">
      <c r="A91" s="270" t="str">
        <f>IF(ISNUMBER(H91)=FALSE,"",82)</f>
        <v/>
      </c>
      <c r="B91" s="271" t="str">
        <f>IF(ISTEXT('[4]Sektorski plasman'!B87)=TRUE,'[4]Sektorski plasman'!B87,"")</f>
        <v/>
      </c>
      <c r="C91" s="272" t="str">
        <f>IF(ISTEXT('[4]Sektorski plasman'!C87)=TRUE,'[4]Sektorski plasman'!C87,"")</f>
        <v/>
      </c>
      <c r="D91" s="273" t="str">
        <f>IF(ISNUMBER('[4]Sektorski plasman'!E87)=TRUE,'[4]Sektorski plasman'!E87,"")</f>
        <v/>
      </c>
      <c r="E91" s="274" t="str">
        <f>IF(ISTEXT('[4]Sektorski plasman'!F87)=TRUE,'[4]Sektorski plasman'!F87,"")</f>
        <v/>
      </c>
      <c r="F91" s="275" t="str">
        <f>IF(ISNUMBER('[4]Sektorski plasman'!D87)=TRUE,'[4]Sektorski plasman'!D87,"")</f>
        <v/>
      </c>
      <c r="G91" s="276" t="str">
        <f>IF(ISNUMBER('[4]Sektorski plasman'!G87)=TRUE,'[4]Sektorski plasman'!G87,"")</f>
        <v/>
      </c>
      <c r="H91" s="277" t="str">
        <f>IF(ISNUMBER('[4]Sektorski plasman'!H87)=TRUE,'[4]Sektorski plasman'!H87,"")</f>
        <v/>
      </c>
      <c r="I91" s="268"/>
      <c r="J91" s="269"/>
      <c r="K91" s="228"/>
    </row>
    <row r="92" spans="1:11" x14ac:dyDescent="0.2">
      <c r="A92" s="270" t="str">
        <f>IF(ISNUMBER(H92)=FALSE,"",83)</f>
        <v/>
      </c>
      <c r="B92" s="271" t="str">
        <f>IF(ISTEXT('[4]Sektorski plasman'!B88)=TRUE,'[4]Sektorski plasman'!B88,"")</f>
        <v/>
      </c>
      <c r="C92" s="272" t="str">
        <f>IF(ISTEXT('[4]Sektorski plasman'!C88)=TRUE,'[4]Sektorski plasman'!C88,"")</f>
        <v/>
      </c>
      <c r="D92" s="273" t="str">
        <f>IF(ISNUMBER('[4]Sektorski plasman'!E88)=TRUE,'[4]Sektorski plasman'!E88,"")</f>
        <v/>
      </c>
      <c r="E92" s="274" t="str">
        <f>IF(ISTEXT('[4]Sektorski plasman'!F88)=TRUE,'[4]Sektorski plasman'!F88,"")</f>
        <v/>
      </c>
      <c r="F92" s="275" t="str">
        <f>IF(ISNUMBER('[4]Sektorski plasman'!D88)=TRUE,'[4]Sektorski plasman'!D88,"")</f>
        <v/>
      </c>
      <c r="G92" s="276" t="str">
        <f>IF(ISNUMBER('[4]Sektorski plasman'!G88)=TRUE,'[4]Sektorski plasman'!G88,"")</f>
        <v/>
      </c>
      <c r="H92" s="277" t="str">
        <f>IF(ISNUMBER('[4]Sektorski plasman'!H88)=TRUE,'[4]Sektorski plasman'!H88,"")</f>
        <v/>
      </c>
      <c r="I92" s="268"/>
      <c r="J92" s="269"/>
      <c r="K92" s="228"/>
    </row>
    <row r="93" spans="1:11" x14ac:dyDescent="0.2">
      <c r="A93" s="270" t="str">
        <f>IF(ISNUMBER(H93)=FALSE,"",84)</f>
        <v/>
      </c>
      <c r="B93" s="271" t="str">
        <f>IF(ISTEXT('[4]Sektorski plasman'!B89)=TRUE,'[4]Sektorski plasman'!B89,"")</f>
        <v/>
      </c>
      <c r="C93" s="272" t="str">
        <f>IF(ISTEXT('[4]Sektorski plasman'!C89)=TRUE,'[4]Sektorski plasman'!C89,"")</f>
        <v/>
      </c>
      <c r="D93" s="273" t="str">
        <f>IF(ISNUMBER('[4]Sektorski plasman'!E89)=TRUE,'[4]Sektorski plasman'!E89,"")</f>
        <v/>
      </c>
      <c r="E93" s="274" t="str">
        <f>IF(ISTEXT('[4]Sektorski plasman'!F89)=TRUE,'[4]Sektorski plasman'!F89,"")</f>
        <v/>
      </c>
      <c r="F93" s="275" t="str">
        <f>IF(ISNUMBER('[4]Sektorski plasman'!D89)=TRUE,'[4]Sektorski plasman'!D89,"")</f>
        <v/>
      </c>
      <c r="G93" s="276" t="str">
        <f>IF(ISNUMBER('[4]Sektorski plasman'!G89)=TRUE,'[4]Sektorski plasman'!G89,"")</f>
        <v/>
      </c>
      <c r="H93" s="277" t="str">
        <f>IF(ISNUMBER('[4]Sektorski plasman'!H89)=TRUE,'[4]Sektorski plasman'!H89,"")</f>
        <v/>
      </c>
      <c r="I93" s="268"/>
      <c r="J93" s="269"/>
      <c r="K93" s="228"/>
    </row>
    <row r="94" spans="1:11" x14ac:dyDescent="0.2">
      <c r="A94" s="270" t="str">
        <f>IF(ISNUMBER(H94)=FALSE,"",85)</f>
        <v/>
      </c>
      <c r="B94" s="271" t="str">
        <f>IF(ISTEXT('[4]Sektorski plasman'!B90)=TRUE,'[4]Sektorski plasman'!B90,"")</f>
        <v/>
      </c>
      <c r="C94" s="272" t="str">
        <f>IF(ISTEXT('[4]Sektorski plasman'!C90)=TRUE,'[4]Sektorski plasman'!C90,"")</f>
        <v/>
      </c>
      <c r="D94" s="273" t="str">
        <f>IF(ISNUMBER('[4]Sektorski plasman'!E90)=TRUE,'[4]Sektorski plasman'!E90,"")</f>
        <v/>
      </c>
      <c r="E94" s="274" t="str">
        <f>IF(ISTEXT('[4]Sektorski plasman'!F90)=TRUE,'[4]Sektorski plasman'!F90,"")</f>
        <v/>
      </c>
      <c r="F94" s="275" t="str">
        <f>IF(ISNUMBER('[4]Sektorski plasman'!D90)=TRUE,'[4]Sektorski plasman'!D90,"")</f>
        <v/>
      </c>
      <c r="G94" s="276" t="str">
        <f>IF(ISNUMBER('[4]Sektorski plasman'!G90)=TRUE,'[4]Sektorski plasman'!G90,"")</f>
        <v/>
      </c>
      <c r="H94" s="277" t="str">
        <f>IF(ISNUMBER('[4]Sektorski plasman'!H90)=TRUE,'[4]Sektorski plasman'!H90,"")</f>
        <v/>
      </c>
      <c r="I94" s="268"/>
      <c r="J94" s="269"/>
      <c r="K94" s="228"/>
    </row>
    <row r="95" spans="1:11" x14ac:dyDescent="0.2">
      <c r="A95" s="270" t="str">
        <f>IF(ISNUMBER(H95)=FALSE,"",86)</f>
        <v/>
      </c>
      <c r="B95" s="271" t="str">
        <f>IF(ISTEXT('[4]Sektorski plasman'!B91)=TRUE,'[4]Sektorski plasman'!B91,"")</f>
        <v/>
      </c>
      <c r="C95" s="272" t="str">
        <f>IF(ISTEXT('[4]Sektorski plasman'!C91)=TRUE,'[4]Sektorski plasman'!C91,"")</f>
        <v/>
      </c>
      <c r="D95" s="273" t="str">
        <f>IF(ISNUMBER('[4]Sektorski plasman'!E91)=TRUE,'[4]Sektorski plasman'!E91,"")</f>
        <v/>
      </c>
      <c r="E95" s="274" t="str">
        <f>IF(ISTEXT('[4]Sektorski plasman'!F91)=TRUE,'[4]Sektorski plasman'!F91,"")</f>
        <v/>
      </c>
      <c r="F95" s="275" t="str">
        <f>IF(ISNUMBER('[4]Sektorski plasman'!D91)=TRUE,'[4]Sektorski plasman'!D91,"")</f>
        <v/>
      </c>
      <c r="G95" s="276" t="str">
        <f>IF(ISNUMBER('[4]Sektorski plasman'!G91)=TRUE,'[4]Sektorski plasman'!G91,"")</f>
        <v/>
      </c>
      <c r="H95" s="277" t="str">
        <f>IF(ISNUMBER('[4]Sektorski plasman'!H91)=TRUE,'[4]Sektorski plasman'!H91,"")</f>
        <v/>
      </c>
      <c r="I95" s="268"/>
      <c r="J95" s="269"/>
      <c r="K95" s="228"/>
    </row>
    <row r="96" spans="1:11" x14ac:dyDescent="0.2">
      <c r="A96" s="270" t="str">
        <f>IF(ISNUMBER(H96)=FALSE,"",87)</f>
        <v/>
      </c>
      <c r="B96" s="271" t="str">
        <f>IF(ISTEXT('[4]Sektorski plasman'!B92)=TRUE,'[4]Sektorski plasman'!B92,"")</f>
        <v/>
      </c>
      <c r="C96" s="272" t="str">
        <f>IF(ISTEXT('[4]Sektorski plasman'!C92)=TRUE,'[4]Sektorski plasman'!C92,"")</f>
        <v/>
      </c>
      <c r="D96" s="273" t="str">
        <f>IF(ISNUMBER('[4]Sektorski plasman'!E92)=TRUE,'[4]Sektorski plasman'!E92,"")</f>
        <v/>
      </c>
      <c r="E96" s="274" t="str">
        <f>IF(ISTEXT('[4]Sektorski plasman'!F92)=TRUE,'[4]Sektorski plasman'!F92,"")</f>
        <v/>
      </c>
      <c r="F96" s="275" t="str">
        <f>IF(ISNUMBER('[4]Sektorski plasman'!D92)=TRUE,'[4]Sektorski plasman'!D92,"")</f>
        <v/>
      </c>
      <c r="G96" s="276" t="str">
        <f>IF(ISNUMBER('[4]Sektorski plasman'!G92)=TRUE,'[4]Sektorski plasman'!G92,"")</f>
        <v/>
      </c>
      <c r="H96" s="277" t="str">
        <f>IF(ISNUMBER('[4]Sektorski plasman'!H92)=TRUE,'[4]Sektorski plasman'!H92,"")</f>
        <v/>
      </c>
      <c r="I96" s="268"/>
      <c r="J96" s="269"/>
      <c r="K96" s="228"/>
    </row>
    <row r="97" spans="1:11" x14ac:dyDescent="0.2">
      <c r="A97" s="270" t="str">
        <f>IF(ISNUMBER(H97)=FALSE,"",88)</f>
        <v/>
      </c>
      <c r="B97" s="271" t="str">
        <f>IF(ISTEXT('[4]Sektorski plasman'!B93)=TRUE,'[4]Sektorski plasman'!B93,"")</f>
        <v/>
      </c>
      <c r="C97" s="272" t="str">
        <f>IF(ISTEXT('[4]Sektorski plasman'!C93)=TRUE,'[4]Sektorski plasman'!C93,"")</f>
        <v/>
      </c>
      <c r="D97" s="273" t="str">
        <f>IF(ISNUMBER('[4]Sektorski plasman'!E93)=TRUE,'[4]Sektorski plasman'!E93,"")</f>
        <v/>
      </c>
      <c r="E97" s="274" t="str">
        <f>IF(ISTEXT('[4]Sektorski plasman'!F93)=TRUE,'[4]Sektorski plasman'!F93,"")</f>
        <v/>
      </c>
      <c r="F97" s="275" t="str">
        <f>IF(ISNUMBER('[4]Sektorski plasman'!D93)=TRUE,'[4]Sektorski plasman'!D93,"")</f>
        <v/>
      </c>
      <c r="G97" s="276" t="str">
        <f>IF(ISNUMBER('[4]Sektorski plasman'!G93)=TRUE,'[4]Sektorski plasman'!G93,"")</f>
        <v/>
      </c>
      <c r="H97" s="277" t="str">
        <f>IF(ISNUMBER('[4]Sektorski plasman'!H93)=TRUE,'[4]Sektorski plasman'!H93,"")</f>
        <v/>
      </c>
      <c r="I97" s="268"/>
      <c r="J97" s="269"/>
      <c r="K97" s="228"/>
    </row>
    <row r="98" spans="1:11" x14ac:dyDescent="0.2">
      <c r="A98" s="270" t="str">
        <f>IF(ISNUMBER(H98)=FALSE,"",89)</f>
        <v/>
      </c>
      <c r="B98" s="271" t="str">
        <f>IF(ISTEXT('[4]Sektorski plasman'!B94)=TRUE,'[4]Sektorski plasman'!B94,"")</f>
        <v/>
      </c>
      <c r="C98" s="272" t="str">
        <f>IF(ISTEXT('[4]Sektorski plasman'!C94)=TRUE,'[4]Sektorski plasman'!C94,"")</f>
        <v/>
      </c>
      <c r="D98" s="273" t="str">
        <f>IF(ISNUMBER('[4]Sektorski plasman'!E94)=TRUE,'[4]Sektorski plasman'!E94,"")</f>
        <v/>
      </c>
      <c r="E98" s="274" t="str">
        <f>IF(ISTEXT('[4]Sektorski plasman'!F94)=TRUE,'[4]Sektorski plasman'!F94,"")</f>
        <v/>
      </c>
      <c r="F98" s="275" t="str">
        <f>IF(ISNUMBER('[4]Sektorski plasman'!D94)=TRUE,'[4]Sektorski plasman'!D94,"")</f>
        <v/>
      </c>
      <c r="G98" s="276" t="str">
        <f>IF(ISNUMBER('[4]Sektorski plasman'!G94)=TRUE,'[4]Sektorski plasman'!G94,"")</f>
        <v/>
      </c>
      <c r="H98" s="277" t="str">
        <f>IF(ISNUMBER('[4]Sektorski plasman'!H94)=TRUE,'[4]Sektorski plasman'!H94,"")</f>
        <v/>
      </c>
      <c r="I98" s="268"/>
      <c r="J98" s="269"/>
      <c r="K98" s="228"/>
    </row>
    <row r="99" spans="1:11" x14ac:dyDescent="0.2">
      <c r="A99" s="270" t="str">
        <f>IF(ISNUMBER(H99)=FALSE,"",90)</f>
        <v/>
      </c>
      <c r="B99" s="271" t="str">
        <f>IF(ISTEXT('[4]Sektorski plasman'!B95)=TRUE,'[4]Sektorski plasman'!B95,"")</f>
        <v/>
      </c>
      <c r="C99" s="272" t="str">
        <f>IF(ISTEXT('[4]Sektorski plasman'!C95)=TRUE,'[4]Sektorski plasman'!C95,"")</f>
        <v/>
      </c>
      <c r="D99" s="273" t="str">
        <f>IF(ISNUMBER('[4]Sektorski plasman'!E95)=TRUE,'[4]Sektorski plasman'!E95,"")</f>
        <v/>
      </c>
      <c r="E99" s="274" t="str">
        <f>IF(ISTEXT('[4]Sektorski plasman'!F95)=TRUE,'[4]Sektorski plasman'!F95,"")</f>
        <v/>
      </c>
      <c r="F99" s="275" t="str">
        <f>IF(ISNUMBER('[4]Sektorski plasman'!D95)=TRUE,'[4]Sektorski plasman'!D95,"")</f>
        <v/>
      </c>
      <c r="G99" s="276" t="str">
        <f>IF(ISNUMBER('[4]Sektorski plasman'!G95)=TRUE,'[4]Sektorski plasman'!G95,"")</f>
        <v/>
      </c>
      <c r="H99" s="277" t="str">
        <f>IF(ISNUMBER('[4]Sektorski plasman'!H95)=TRUE,'[4]Sektorski plasman'!H95,"")</f>
        <v/>
      </c>
      <c r="I99" s="268"/>
      <c r="J99" s="269"/>
      <c r="K99" s="228"/>
    </row>
    <row r="100" spans="1:11" x14ac:dyDescent="0.2">
      <c r="A100" s="270" t="str">
        <f>IF(ISNUMBER(H100)=FALSE,"",91)</f>
        <v/>
      </c>
      <c r="B100" s="271" t="str">
        <f>IF(ISTEXT('[4]Sektorski plasman'!B96)=TRUE,'[4]Sektorski plasman'!B96,"")</f>
        <v/>
      </c>
      <c r="C100" s="272" t="str">
        <f>IF(ISTEXT('[4]Sektorski plasman'!C96)=TRUE,'[4]Sektorski plasman'!C96,"")</f>
        <v/>
      </c>
      <c r="D100" s="273" t="str">
        <f>IF(ISNUMBER('[4]Sektorski plasman'!E96)=TRUE,'[4]Sektorski plasman'!E96,"")</f>
        <v/>
      </c>
      <c r="E100" s="274" t="str">
        <f>IF(ISTEXT('[4]Sektorski plasman'!F96)=TRUE,'[4]Sektorski plasman'!F96,"")</f>
        <v/>
      </c>
      <c r="F100" s="275" t="str">
        <f>IF(ISNUMBER('[4]Sektorski plasman'!D96)=TRUE,'[4]Sektorski plasman'!D96,"")</f>
        <v/>
      </c>
      <c r="G100" s="276" t="str">
        <f>IF(ISNUMBER('[4]Sektorski plasman'!G96)=TRUE,'[4]Sektorski plasman'!G96,"")</f>
        <v/>
      </c>
      <c r="H100" s="277" t="str">
        <f>IF(ISNUMBER('[4]Sektorski plasman'!H96)=TRUE,'[4]Sektorski plasman'!H96,"")</f>
        <v/>
      </c>
      <c r="I100" s="268"/>
      <c r="J100" s="269"/>
      <c r="K100" s="228"/>
    </row>
    <row r="101" spans="1:11" x14ac:dyDescent="0.2">
      <c r="A101" s="270" t="str">
        <f>IF(ISNUMBER(H101)=FALSE,"",92)</f>
        <v/>
      </c>
      <c r="B101" s="271" t="str">
        <f>IF(ISTEXT('[4]Sektorski plasman'!B97)=TRUE,'[4]Sektorski plasman'!B97,"")</f>
        <v/>
      </c>
      <c r="C101" s="272" t="str">
        <f>IF(ISTEXT('[4]Sektorski plasman'!C97)=TRUE,'[4]Sektorski plasman'!C97,"")</f>
        <v/>
      </c>
      <c r="D101" s="273" t="str">
        <f>IF(ISNUMBER('[4]Sektorski plasman'!E97)=TRUE,'[4]Sektorski plasman'!E97,"")</f>
        <v/>
      </c>
      <c r="E101" s="274" t="str">
        <f>IF(ISTEXT('[4]Sektorski plasman'!F97)=TRUE,'[4]Sektorski plasman'!F97,"")</f>
        <v/>
      </c>
      <c r="F101" s="275" t="str">
        <f>IF(ISNUMBER('[4]Sektorski plasman'!D97)=TRUE,'[4]Sektorski plasman'!D97,"")</f>
        <v/>
      </c>
      <c r="G101" s="276" t="str">
        <f>IF(ISNUMBER('[4]Sektorski plasman'!G97)=TRUE,'[4]Sektorski plasman'!G97,"")</f>
        <v/>
      </c>
      <c r="H101" s="277" t="str">
        <f>IF(ISNUMBER('[4]Sektorski plasman'!H97)=TRUE,'[4]Sektorski plasman'!H97,"")</f>
        <v/>
      </c>
      <c r="I101" s="268"/>
      <c r="J101" s="269"/>
      <c r="K101" s="228"/>
    </row>
    <row r="102" spans="1:11" x14ac:dyDescent="0.2">
      <c r="A102" s="270" t="str">
        <f>IF(ISNUMBER(H102)=FALSE,"",93)</f>
        <v/>
      </c>
      <c r="B102" s="271" t="str">
        <f>IF(ISTEXT('[4]Sektorski plasman'!B98)=TRUE,'[4]Sektorski plasman'!B98,"")</f>
        <v/>
      </c>
      <c r="C102" s="272" t="str">
        <f>IF(ISTEXT('[4]Sektorski plasman'!C98)=TRUE,'[4]Sektorski plasman'!C98,"")</f>
        <v/>
      </c>
      <c r="D102" s="273" t="str">
        <f>IF(ISNUMBER('[4]Sektorski plasman'!E98)=TRUE,'[4]Sektorski plasman'!E98,"")</f>
        <v/>
      </c>
      <c r="E102" s="274" t="str">
        <f>IF(ISTEXT('[4]Sektorski plasman'!F98)=TRUE,'[4]Sektorski plasman'!F98,"")</f>
        <v/>
      </c>
      <c r="F102" s="275" t="str">
        <f>IF(ISNUMBER('[4]Sektorski plasman'!D98)=TRUE,'[4]Sektorski plasman'!D98,"")</f>
        <v/>
      </c>
      <c r="G102" s="276" t="str">
        <f>IF(ISNUMBER('[4]Sektorski plasman'!G98)=TRUE,'[4]Sektorski plasman'!G98,"")</f>
        <v/>
      </c>
      <c r="H102" s="277" t="str">
        <f>IF(ISNUMBER('[4]Sektorski plasman'!H98)=TRUE,'[4]Sektorski plasman'!H98,"")</f>
        <v/>
      </c>
      <c r="I102" s="268"/>
      <c r="J102" s="269"/>
      <c r="K102" s="228"/>
    </row>
    <row r="103" spans="1:11" x14ac:dyDescent="0.2">
      <c r="A103" s="270" t="str">
        <f>IF(ISNUMBER(H103)=FALSE,"",94)</f>
        <v/>
      </c>
      <c r="B103" s="271" t="str">
        <f>IF(ISTEXT('[4]Sektorski plasman'!B99)=TRUE,'[4]Sektorski plasman'!B99,"")</f>
        <v/>
      </c>
      <c r="C103" s="272" t="str">
        <f>IF(ISTEXT('[4]Sektorski plasman'!C99)=TRUE,'[4]Sektorski plasman'!C99,"")</f>
        <v/>
      </c>
      <c r="D103" s="273" t="str">
        <f>IF(ISNUMBER('[4]Sektorski plasman'!E99)=TRUE,'[4]Sektorski plasman'!E99,"")</f>
        <v/>
      </c>
      <c r="E103" s="274" t="str">
        <f>IF(ISTEXT('[4]Sektorski plasman'!F99)=TRUE,'[4]Sektorski plasman'!F99,"")</f>
        <v/>
      </c>
      <c r="F103" s="275" t="str">
        <f>IF(ISNUMBER('[4]Sektorski plasman'!D99)=TRUE,'[4]Sektorski plasman'!D99,"")</f>
        <v/>
      </c>
      <c r="G103" s="276" t="str">
        <f>IF(ISNUMBER('[4]Sektorski plasman'!G99)=TRUE,'[4]Sektorski plasman'!G99,"")</f>
        <v/>
      </c>
      <c r="H103" s="277" t="str">
        <f>IF(ISNUMBER('[4]Sektorski plasman'!H99)=TRUE,'[4]Sektorski plasman'!H99,"")</f>
        <v/>
      </c>
      <c r="I103" s="268"/>
      <c r="J103" s="269"/>
      <c r="K103" s="228"/>
    </row>
    <row r="104" spans="1:11" x14ac:dyDescent="0.2">
      <c r="A104" s="270" t="str">
        <f>IF(ISNUMBER(H104)=FALSE,"",95)</f>
        <v/>
      </c>
      <c r="B104" s="271" t="str">
        <f>IF(ISTEXT('[4]Sektorski plasman'!B100)=TRUE,'[4]Sektorski plasman'!B100,"")</f>
        <v/>
      </c>
      <c r="C104" s="272" t="str">
        <f>IF(ISTEXT('[4]Sektorski plasman'!C100)=TRUE,'[4]Sektorski plasman'!C100,"")</f>
        <v/>
      </c>
      <c r="D104" s="273" t="str">
        <f>IF(ISNUMBER('[4]Sektorski plasman'!E100)=TRUE,'[4]Sektorski plasman'!E100,"")</f>
        <v/>
      </c>
      <c r="E104" s="274" t="str">
        <f>IF(ISTEXT('[4]Sektorski plasman'!F100)=TRUE,'[4]Sektorski plasman'!F100,"")</f>
        <v/>
      </c>
      <c r="F104" s="275" t="str">
        <f>IF(ISNUMBER('[4]Sektorski plasman'!D100)=TRUE,'[4]Sektorski plasman'!D100,"")</f>
        <v/>
      </c>
      <c r="G104" s="276" t="str">
        <f>IF(ISNUMBER('[4]Sektorski plasman'!G100)=TRUE,'[4]Sektorski plasman'!G100,"")</f>
        <v/>
      </c>
      <c r="H104" s="277" t="str">
        <f>IF(ISNUMBER('[4]Sektorski plasman'!H100)=TRUE,'[4]Sektorski plasman'!H100,"")</f>
        <v/>
      </c>
      <c r="I104" s="268"/>
      <c r="J104" s="269"/>
      <c r="K104" s="228"/>
    </row>
    <row r="105" spans="1:11" x14ac:dyDescent="0.2">
      <c r="A105" s="270" t="str">
        <f>IF(ISNUMBER(H105)=FALSE,"",96)</f>
        <v/>
      </c>
      <c r="B105" s="271" t="str">
        <f>IF(ISTEXT('[4]Sektorski plasman'!B101)=TRUE,'[4]Sektorski plasman'!B101,"")</f>
        <v/>
      </c>
      <c r="C105" s="272" t="str">
        <f>IF(ISTEXT('[4]Sektorski plasman'!C101)=TRUE,'[4]Sektorski plasman'!C101,"")</f>
        <v/>
      </c>
      <c r="D105" s="273" t="str">
        <f>IF(ISNUMBER('[4]Sektorski plasman'!E101)=TRUE,'[4]Sektorski plasman'!E101,"")</f>
        <v/>
      </c>
      <c r="E105" s="274" t="str">
        <f>IF(ISTEXT('[4]Sektorski plasman'!F101)=TRUE,'[4]Sektorski plasman'!F101,"")</f>
        <v/>
      </c>
      <c r="F105" s="275" t="str">
        <f>IF(ISNUMBER('[4]Sektorski plasman'!D101)=TRUE,'[4]Sektorski plasman'!D101,"")</f>
        <v/>
      </c>
      <c r="G105" s="276" t="str">
        <f>IF(ISNUMBER('[4]Sektorski plasman'!G101)=TRUE,'[4]Sektorski plasman'!G101,"")</f>
        <v/>
      </c>
      <c r="H105" s="277" t="str">
        <f>IF(ISNUMBER('[4]Sektorski plasman'!H101)=TRUE,'[4]Sektorski plasman'!H101,"")</f>
        <v/>
      </c>
      <c r="I105" s="268"/>
      <c r="J105" s="269"/>
      <c r="K105" s="228"/>
    </row>
    <row r="106" spans="1:11" x14ac:dyDescent="0.2">
      <c r="A106" s="270" t="str">
        <f>IF(ISNUMBER(H106)=FALSE,"",97)</f>
        <v/>
      </c>
      <c r="B106" s="271" t="str">
        <f>IF(ISTEXT('[4]Sektorski plasman'!B102)=TRUE,'[4]Sektorski plasman'!B102,"")</f>
        <v/>
      </c>
      <c r="C106" s="272" t="str">
        <f>IF(ISTEXT('[4]Sektorski plasman'!C102)=TRUE,'[4]Sektorski plasman'!C102,"")</f>
        <v/>
      </c>
      <c r="D106" s="273" t="str">
        <f>IF(ISNUMBER('[4]Sektorski plasman'!E102)=TRUE,'[4]Sektorski plasman'!E102,"")</f>
        <v/>
      </c>
      <c r="E106" s="274" t="str">
        <f>IF(ISTEXT('[4]Sektorski plasman'!F102)=TRUE,'[4]Sektorski plasman'!F102,"")</f>
        <v/>
      </c>
      <c r="F106" s="275" t="str">
        <f>IF(ISNUMBER('[4]Sektorski plasman'!D102)=TRUE,'[4]Sektorski plasman'!D102,"")</f>
        <v/>
      </c>
      <c r="G106" s="276" t="str">
        <f>IF(ISNUMBER('[4]Sektorski plasman'!G102)=TRUE,'[4]Sektorski plasman'!G102,"")</f>
        <v/>
      </c>
      <c r="H106" s="277" t="str">
        <f>IF(ISNUMBER('[4]Sektorski plasman'!H102)=TRUE,'[4]Sektorski plasman'!H102,"")</f>
        <v/>
      </c>
      <c r="I106" s="268"/>
      <c r="J106" s="269"/>
      <c r="K106" s="228"/>
    </row>
    <row r="107" spans="1:11" x14ac:dyDescent="0.2">
      <c r="A107" s="270" t="str">
        <f>IF(ISNUMBER(H107)=FALSE,"",98)</f>
        <v/>
      </c>
      <c r="B107" s="271" t="str">
        <f>IF(ISTEXT('[4]Sektorski plasman'!B103)=TRUE,'[4]Sektorski plasman'!B103,"")</f>
        <v/>
      </c>
      <c r="C107" s="272" t="str">
        <f>IF(ISTEXT('[4]Sektorski plasman'!C103)=TRUE,'[4]Sektorski plasman'!C103,"")</f>
        <v/>
      </c>
      <c r="D107" s="273" t="str">
        <f>IF(ISNUMBER('[4]Sektorski plasman'!E103)=TRUE,'[4]Sektorski plasman'!E103,"")</f>
        <v/>
      </c>
      <c r="E107" s="274" t="str">
        <f>IF(ISTEXT('[4]Sektorski plasman'!F103)=TRUE,'[4]Sektorski plasman'!F103,"")</f>
        <v/>
      </c>
      <c r="F107" s="275" t="str">
        <f>IF(ISNUMBER('[4]Sektorski plasman'!D103)=TRUE,'[4]Sektorski plasman'!D103,"")</f>
        <v/>
      </c>
      <c r="G107" s="276" t="str">
        <f>IF(ISNUMBER('[4]Sektorski plasman'!G103)=TRUE,'[4]Sektorski plasman'!G103,"")</f>
        <v/>
      </c>
      <c r="H107" s="277" t="str">
        <f>IF(ISNUMBER('[4]Sektorski plasman'!H103)=TRUE,'[4]Sektorski plasman'!H103,"")</f>
        <v/>
      </c>
      <c r="I107" s="268"/>
      <c r="J107" s="269"/>
      <c r="K107" s="228"/>
    </row>
    <row r="108" spans="1:11" x14ac:dyDescent="0.2">
      <c r="A108" s="270" t="str">
        <f>IF(ISNUMBER(H108)=FALSE,"",99)</f>
        <v/>
      </c>
      <c r="B108" s="271" t="str">
        <f>IF(ISTEXT('[4]Sektorski plasman'!B104)=TRUE,'[4]Sektorski plasman'!B104,"")</f>
        <v/>
      </c>
      <c r="C108" s="272" t="str">
        <f>IF(ISTEXT('[4]Sektorski plasman'!C104)=TRUE,'[4]Sektorski plasman'!C104,"")</f>
        <v/>
      </c>
      <c r="D108" s="273" t="str">
        <f>IF(ISNUMBER('[4]Sektorski plasman'!E104)=TRUE,'[4]Sektorski plasman'!E104,"")</f>
        <v/>
      </c>
      <c r="E108" s="274" t="str">
        <f>IF(ISTEXT('[4]Sektorski plasman'!F104)=TRUE,'[4]Sektorski plasman'!F104,"")</f>
        <v/>
      </c>
      <c r="F108" s="275" t="str">
        <f>IF(ISNUMBER('[4]Sektorski plasman'!D104)=TRUE,'[4]Sektorski plasman'!D104,"")</f>
        <v/>
      </c>
      <c r="G108" s="276" t="str">
        <f>IF(ISNUMBER('[4]Sektorski plasman'!G104)=TRUE,'[4]Sektorski plasman'!G104,"")</f>
        <v/>
      </c>
      <c r="H108" s="277" t="str">
        <f>IF(ISNUMBER('[4]Sektorski plasman'!H104)=TRUE,'[4]Sektorski plasman'!H104,"")</f>
        <v/>
      </c>
      <c r="I108" s="268"/>
      <c r="J108" s="269"/>
      <c r="K108" s="228"/>
    </row>
    <row r="109" spans="1:11" x14ac:dyDescent="0.2">
      <c r="A109" s="270" t="str">
        <f>IF(ISNUMBER(H109)=FALSE,"",100)</f>
        <v/>
      </c>
      <c r="B109" s="271" t="str">
        <f>IF(ISTEXT('[4]Sektorski plasman'!B105)=TRUE,'[4]Sektorski plasman'!B105,"")</f>
        <v/>
      </c>
      <c r="C109" s="272" t="str">
        <f>IF(ISTEXT('[4]Sektorski plasman'!C105)=TRUE,'[4]Sektorski plasman'!C105,"")</f>
        <v/>
      </c>
      <c r="D109" s="273" t="str">
        <f>IF(ISNUMBER('[4]Sektorski plasman'!E105)=TRUE,'[4]Sektorski plasman'!E105,"")</f>
        <v/>
      </c>
      <c r="E109" s="274" t="str">
        <f>IF(ISTEXT('[4]Sektorski plasman'!F105)=TRUE,'[4]Sektorski plasman'!F105,"")</f>
        <v/>
      </c>
      <c r="F109" s="275" t="str">
        <f>IF(ISNUMBER('[4]Sektorski plasman'!D105)=TRUE,'[4]Sektorski plasman'!D105,"")</f>
        <v/>
      </c>
      <c r="G109" s="276" t="str">
        <f>IF(ISNUMBER('[4]Sektorski plasman'!G105)=TRUE,'[4]Sektorski plasman'!G105,"")</f>
        <v/>
      </c>
      <c r="H109" s="277" t="str">
        <f>IF(ISNUMBER('[4]Sektorski plasman'!H105)=TRUE,'[4]Sektorski plasman'!H105,"")</f>
        <v/>
      </c>
      <c r="I109" s="268"/>
      <c r="J109" s="269"/>
      <c r="K109" s="228"/>
    </row>
    <row r="110" spans="1:11" x14ac:dyDescent="0.2">
      <c r="A110" s="270" t="str">
        <f>IF(ISNUMBER(H110)=FALSE,"",101)</f>
        <v/>
      </c>
      <c r="B110" s="271" t="str">
        <f>IF(ISTEXT('[4]Sektorski plasman'!B106)=TRUE,'[4]Sektorski plasman'!B106,"")</f>
        <v/>
      </c>
      <c r="C110" s="272" t="str">
        <f>IF(ISTEXT('[4]Sektorski plasman'!C106)=TRUE,'[4]Sektorski plasman'!C106,"")</f>
        <v/>
      </c>
      <c r="D110" s="273" t="str">
        <f>IF(ISNUMBER('[4]Sektorski plasman'!E106)=TRUE,'[4]Sektorski plasman'!E106,"")</f>
        <v/>
      </c>
      <c r="E110" s="274" t="str">
        <f>IF(ISTEXT('[4]Sektorski plasman'!F106)=TRUE,'[4]Sektorski plasman'!F106,"")</f>
        <v/>
      </c>
      <c r="F110" s="275" t="str">
        <f>IF(ISNUMBER('[4]Sektorski plasman'!D106)=TRUE,'[4]Sektorski plasman'!D106,"")</f>
        <v/>
      </c>
      <c r="G110" s="276" t="str">
        <f>IF(ISNUMBER('[4]Sektorski plasman'!G106)=TRUE,'[4]Sektorski plasman'!G106,"")</f>
        <v/>
      </c>
      <c r="H110" s="277" t="str">
        <f>IF(ISNUMBER('[4]Sektorski plasman'!H106)=TRUE,'[4]Sektorski plasman'!H106,"")</f>
        <v/>
      </c>
      <c r="I110" s="268"/>
      <c r="J110" s="269"/>
      <c r="K110" s="228"/>
    </row>
    <row r="111" spans="1:11" x14ac:dyDescent="0.2">
      <c r="A111" s="270" t="str">
        <f>IF(ISNUMBER(H111)=FALSE,"",102)</f>
        <v/>
      </c>
      <c r="B111" s="271" t="str">
        <f>IF(ISTEXT('[4]Sektorski plasman'!B107)=TRUE,'[4]Sektorski plasman'!B107,"")</f>
        <v/>
      </c>
      <c r="C111" s="272" t="str">
        <f>IF(ISTEXT('[4]Sektorski plasman'!C107)=TRUE,'[4]Sektorski plasman'!C107,"")</f>
        <v/>
      </c>
      <c r="D111" s="273" t="str">
        <f>IF(ISNUMBER('[4]Sektorski plasman'!E107)=TRUE,'[4]Sektorski plasman'!E107,"")</f>
        <v/>
      </c>
      <c r="E111" s="274" t="str">
        <f>IF(ISTEXT('[4]Sektorski plasman'!F107)=TRUE,'[4]Sektorski plasman'!F107,"")</f>
        <v/>
      </c>
      <c r="F111" s="275" t="str">
        <f>IF(ISNUMBER('[4]Sektorski plasman'!D107)=TRUE,'[4]Sektorski plasman'!D107,"")</f>
        <v/>
      </c>
      <c r="G111" s="276" t="str">
        <f>IF(ISNUMBER('[4]Sektorski plasman'!G107)=TRUE,'[4]Sektorski plasman'!G107,"")</f>
        <v/>
      </c>
      <c r="H111" s="277" t="str">
        <f>IF(ISNUMBER('[4]Sektorski plasman'!H107)=TRUE,'[4]Sektorski plasman'!H107,"")</f>
        <v/>
      </c>
      <c r="I111" s="268"/>
      <c r="J111" s="269"/>
      <c r="K111" s="228"/>
    </row>
    <row r="112" spans="1:11" x14ac:dyDescent="0.2">
      <c r="A112" s="270" t="str">
        <f>IF(ISNUMBER(H112)=FALSE,"",103)</f>
        <v/>
      </c>
      <c r="B112" s="271" t="str">
        <f>IF(ISTEXT('[4]Sektorski plasman'!B108)=TRUE,'[4]Sektorski plasman'!B108,"")</f>
        <v/>
      </c>
      <c r="C112" s="272" t="str">
        <f>IF(ISTEXT('[4]Sektorski plasman'!C108)=TRUE,'[4]Sektorski plasman'!C108,"")</f>
        <v/>
      </c>
      <c r="D112" s="273" t="str">
        <f>IF(ISNUMBER('[4]Sektorski plasman'!E108)=TRUE,'[4]Sektorski plasman'!E108,"")</f>
        <v/>
      </c>
      <c r="E112" s="274" t="str">
        <f>IF(ISTEXT('[4]Sektorski plasman'!F108)=TRUE,'[4]Sektorski plasman'!F108,"")</f>
        <v/>
      </c>
      <c r="F112" s="275" t="str">
        <f>IF(ISNUMBER('[4]Sektorski plasman'!D108)=TRUE,'[4]Sektorski plasman'!D108,"")</f>
        <v/>
      </c>
      <c r="G112" s="276" t="str">
        <f>IF(ISNUMBER('[4]Sektorski plasman'!G108)=TRUE,'[4]Sektorski plasman'!G108,"")</f>
        <v/>
      </c>
      <c r="H112" s="277" t="str">
        <f>IF(ISNUMBER('[4]Sektorski plasman'!H108)=TRUE,'[4]Sektorski plasman'!H108,"")</f>
        <v/>
      </c>
      <c r="I112" s="268"/>
      <c r="J112" s="269"/>
      <c r="K112" s="228"/>
    </row>
    <row r="113" spans="1:11" x14ac:dyDescent="0.2">
      <c r="A113" s="270" t="str">
        <f>IF(ISNUMBER(H113)=FALSE,"",104)</f>
        <v/>
      </c>
      <c r="B113" s="271" t="str">
        <f>IF(ISTEXT('[4]Sektorski plasman'!B109)=TRUE,'[4]Sektorski plasman'!B109,"")</f>
        <v/>
      </c>
      <c r="C113" s="272" t="str">
        <f>IF(ISTEXT('[4]Sektorski plasman'!C109)=TRUE,'[4]Sektorski plasman'!C109,"")</f>
        <v/>
      </c>
      <c r="D113" s="273" t="str">
        <f>IF(ISNUMBER('[4]Sektorski plasman'!E109)=TRUE,'[4]Sektorski plasman'!E109,"")</f>
        <v/>
      </c>
      <c r="E113" s="274" t="str">
        <f>IF(ISTEXT('[4]Sektorski plasman'!F109)=TRUE,'[4]Sektorski plasman'!F109,"")</f>
        <v/>
      </c>
      <c r="F113" s="275" t="str">
        <f>IF(ISNUMBER('[4]Sektorski plasman'!D109)=TRUE,'[4]Sektorski plasman'!D109,"")</f>
        <v/>
      </c>
      <c r="G113" s="276" t="str">
        <f>IF(ISNUMBER('[4]Sektorski plasman'!G109)=TRUE,'[4]Sektorski plasman'!G109,"")</f>
        <v/>
      </c>
      <c r="H113" s="277" t="str">
        <f>IF(ISNUMBER('[4]Sektorski plasman'!H109)=TRUE,'[4]Sektorski plasman'!H109,"")</f>
        <v/>
      </c>
      <c r="I113" s="268"/>
      <c r="J113" s="269"/>
      <c r="K113" s="228"/>
    </row>
    <row r="114" spans="1:11" x14ac:dyDescent="0.2">
      <c r="A114" s="270" t="str">
        <f>IF(ISNUMBER(H114)=FALSE,"",105)</f>
        <v/>
      </c>
      <c r="B114" s="271" t="str">
        <f>IF(ISTEXT('[4]Sektorski plasman'!B110)=TRUE,'[4]Sektorski plasman'!B110,"")</f>
        <v/>
      </c>
      <c r="C114" s="272" t="str">
        <f>IF(ISTEXT('[4]Sektorski plasman'!C110)=TRUE,'[4]Sektorski plasman'!C110,"")</f>
        <v/>
      </c>
      <c r="D114" s="273" t="str">
        <f>IF(ISNUMBER('[4]Sektorski plasman'!E110)=TRUE,'[4]Sektorski plasman'!E110,"")</f>
        <v/>
      </c>
      <c r="E114" s="274" t="str">
        <f>IF(ISTEXT('[4]Sektorski plasman'!F110)=TRUE,'[4]Sektorski plasman'!F110,"")</f>
        <v/>
      </c>
      <c r="F114" s="275" t="str">
        <f>IF(ISNUMBER('[4]Sektorski plasman'!D110)=TRUE,'[4]Sektorski plasman'!D110,"")</f>
        <v/>
      </c>
      <c r="G114" s="276" t="str">
        <f>IF(ISNUMBER('[4]Sektorski plasman'!G110)=TRUE,'[4]Sektorski plasman'!G110,"")</f>
        <v/>
      </c>
      <c r="H114" s="277" t="str">
        <f>IF(ISNUMBER('[4]Sektorski plasman'!H110)=TRUE,'[4]Sektorski plasman'!H110,"")</f>
        <v/>
      </c>
      <c r="I114" s="268"/>
      <c r="J114" s="269"/>
      <c r="K114" s="228"/>
    </row>
    <row r="115" spans="1:11" x14ac:dyDescent="0.2">
      <c r="A115" s="270" t="str">
        <f>IF(ISNUMBER(H115)=FALSE,"",106)</f>
        <v/>
      </c>
      <c r="B115" s="271" t="str">
        <f>IF(ISTEXT('[4]Sektorski plasman'!B111)=TRUE,'[4]Sektorski plasman'!B111,"")</f>
        <v/>
      </c>
      <c r="C115" s="272" t="str">
        <f>IF(ISTEXT('[4]Sektorski plasman'!C111)=TRUE,'[4]Sektorski plasman'!C111,"")</f>
        <v/>
      </c>
      <c r="D115" s="273" t="str">
        <f>IF(ISNUMBER('[4]Sektorski plasman'!E111)=TRUE,'[4]Sektorski plasman'!E111,"")</f>
        <v/>
      </c>
      <c r="E115" s="274" t="str">
        <f>IF(ISTEXT('[4]Sektorski plasman'!F111)=TRUE,'[4]Sektorski plasman'!F111,"")</f>
        <v/>
      </c>
      <c r="F115" s="275" t="str">
        <f>IF(ISNUMBER('[4]Sektorski plasman'!D111)=TRUE,'[4]Sektorski plasman'!D111,"")</f>
        <v/>
      </c>
      <c r="G115" s="276" t="str">
        <f>IF(ISNUMBER('[4]Sektorski plasman'!G111)=TRUE,'[4]Sektorski plasman'!G111,"")</f>
        <v/>
      </c>
      <c r="H115" s="277" t="str">
        <f>IF(ISNUMBER('[4]Sektorski plasman'!H111)=TRUE,'[4]Sektorski plasman'!H111,"")</f>
        <v/>
      </c>
      <c r="I115" s="268"/>
      <c r="J115" s="269"/>
      <c r="K115" s="228"/>
    </row>
    <row r="116" spans="1:11" x14ac:dyDescent="0.2">
      <c r="A116" s="270" t="str">
        <f>IF(ISNUMBER(H116)=FALSE,"",107)</f>
        <v/>
      </c>
      <c r="B116" s="271" t="str">
        <f>IF(ISTEXT('[4]Sektorski plasman'!B112)=TRUE,'[4]Sektorski plasman'!B112,"")</f>
        <v/>
      </c>
      <c r="C116" s="272" t="str">
        <f>IF(ISTEXT('[4]Sektorski plasman'!C112)=TRUE,'[4]Sektorski plasman'!C112,"")</f>
        <v/>
      </c>
      <c r="D116" s="273" t="str">
        <f>IF(ISNUMBER('[4]Sektorski plasman'!E112)=TRUE,'[4]Sektorski plasman'!E112,"")</f>
        <v/>
      </c>
      <c r="E116" s="274" t="str">
        <f>IF(ISTEXT('[4]Sektorski plasman'!F112)=TRUE,'[4]Sektorski plasman'!F112,"")</f>
        <v/>
      </c>
      <c r="F116" s="275" t="str">
        <f>IF(ISNUMBER('[4]Sektorski plasman'!D112)=TRUE,'[4]Sektorski plasman'!D112,"")</f>
        <v/>
      </c>
      <c r="G116" s="276" t="str">
        <f>IF(ISNUMBER('[4]Sektorski plasman'!G112)=TRUE,'[4]Sektorski plasman'!G112,"")</f>
        <v/>
      </c>
      <c r="H116" s="277" t="str">
        <f>IF(ISNUMBER('[4]Sektorski plasman'!H112)=TRUE,'[4]Sektorski plasman'!H112,"")</f>
        <v/>
      </c>
      <c r="I116" s="268"/>
      <c r="J116" s="269"/>
      <c r="K116" s="228"/>
    </row>
    <row r="117" spans="1:11" x14ac:dyDescent="0.2">
      <c r="A117" s="270" t="str">
        <f>IF(ISNUMBER(H117)=FALSE,"",108)</f>
        <v/>
      </c>
      <c r="B117" s="271" t="str">
        <f>IF(ISTEXT('[4]Sektorski plasman'!B113)=TRUE,'[4]Sektorski plasman'!B113,"")</f>
        <v/>
      </c>
      <c r="C117" s="272" t="str">
        <f>IF(ISTEXT('[4]Sektorski plasman'!C113)=TRUE,'[4]Sektorski plasman'!C113,"")</f>
        <v/>
      </c>
      <c r="D117" s="273" t="str">
        <f>IF(ISNUMBER('[4]Sektorski plasman'!E113)=TRUE,'[4]Sektorski plasman'!E113,"")</f>
        <v/>
      </c>
      <c r="E117" s="274" t="str">
        <f>IF(ISTEXT('[4]Sektorski plasman'!F113)=TRUE,'[4]Sektorski plasman'!F113,"")</f>
        <v/>
      </c>
      <c r="F117" s="275" t="str">
        <f>IF(ISNUMBER('[4]Sektorski plasman'!D113)=TRUE,'[4]Sektorski plasman'!D113,"")</f>
        <v/>
      </c>
      <c r="G117" s="276" t="str">
        <f>IF(ISNUMBER('[4]Sektorski plasman'!G113)=TRUE,'[4]Sektorski plasman'!G113,"")</f>
        <v/>
      </c>
      <c r="H117" s="277" t="str">
        <f>IF(ISNUMBER('[4]Sektorski plasman'!H113)=TRUE,'[4]Sektorski plasman'!H113,"")</f>
        <v/>
      </c>
      <c r="I117" s="268"/>
      <c r="J117" s="269"/>
      <c r="K117" s="228"/>
    </row>
    <row r="118" spans="1:11" x14ac:dyDescent="0.2">
      <c r="A118" s="270" t="str">
        <f>IF(ISNUMBER(H118)=FALSE,"",109)</f>
        <v/>
      </c>
      <c r="B118" s="271" t="str">
        <f>IF(ISTEXT('[4]Sektorski plasman'!B114)=TRUE,'[4]Sektorski plasman'!B114,"")</f>
        <v/>
      </c>
      <c r="C118" s="272" t="str">
        <f>IF(ISTEXT('[4]Sektorski plasman'!C114)=TRUE,'[4]Sektorski plasman'!C114,"")</f>
        <v/>
      </c>
      <c r="D118" s="273" t="str">
        <f>IF(ISNUMBER('[4]Sektorski plasman'!E114)=TRUE,'[4]Sektorski plasman'!E114,"")</f>
        <v/>
      </c>
      <c r="E118" s="274" t="str">
        <f>IF(ISTEXT('[4]Sektorski plasman'!F114)=TRUE,'[4]Sektorski plasman'!F114,"")</f>
        <v/>
      </c>
      <c r="F118" s="275" t="str">
        <f>IF(ISNUMBER('[4]Sektorski plasman'!D114)=TRUE,'[4]Sektorski plasman'!D114,"")</f>
        <v/>
      </c>
      <c r="G118" s="276" t="str">
        <f>IF(ISNUMBER('[4]Sektorski plasman'!G114)=TRUE,'[4]Sektorski plasman'!G114,"")</f>
        <v/>
      </c>
      <c r="H118" s="277" t="str">
        <f>IF(ISNUMBER('[4]Sektorski plasman'!H114)=TRUE,'[4]Sektorski plasman'!H114,"")</f>
        <v/>
      </c>
      <c r="I118" s="268"/>
      <c r="J118" s="269"/>
      <c r="K118" s="228"/>
    </row>
    <row r="119" spans="1:11" x14ac:dyDescent="0.2">
      <c r="A119" s="270" t="str">
        <f>IF(ISNUMBER(H119)=FALSE,"",110)</f>
        <v/>
      </c>
      <c r="B119" s="271" t="str">
        <f>IF(ISTEXT('[4]Sektorski plasman'!B115)=TRUE,'[4]Sektorski plasman'!B115,"")</f>
        <v/>
      </c>
      <c r="C119" s="272" t="str">
        <f>IF(ISTEXT('[4]Sektorski plasman'!C115)=TRUE,'[4]Sektorski plasman'!C115,"")</f>
        <v/>
      </c>
      <c r="D119" s="273" t="str">
        <f>IF(ISNUMBER('[4]Sektorski plasman'!E115)=TRUE,'[4]Sektorski plasman'!E115,"")</f>
        <v/>
      </c>
      <c r="E119" s="274" t="str">
        <f>IF(ISTEXT('[4]Sektorski plasman'!F115)=TRUE,'[4]Sektorski plasman'!F115,"")</f>
        <v/>
      </c>
      <c r="F119" s="275" t="str">
        <f>IF(ISNUMBER('[4]Sektorski plasman'!D115)=TRUE,'[4]Sektorski plasman'!D115,"")</f>
        <v/>
      </c>
      <c r="G119" s="276" t="str">
        <f>IF(ISNUMBER('[4]Sektorski plasman'!G115)=TRUE,'[4]Sektorski plasman'!G115,"")</f>
        <v/>
      </c>
      <c r="H119" s="277" t="str">
        <f>IF(ISNUMBER('[4]Sektorski plasman'!H115)=TRUE,'[4]Sektorski plasman'!H115,"")</f>
        <v/>
      </c>
      <c r="I119" s="268"/>
      <c r="J119" s="269"/>
      <c r="K119" s="228"/>
    </row>
    <row r="120" spans="1:11" x14ac:dyDescent="0.2">
      <c r="A120" s="270" t="str">
        <f>IF(ISNUMBER(H120)=FALSE,"",111)</f>
        <v/>
      </c>
      <c r="B120" s="271" t="str">
        <f>IF(ISTEXT('[4]Sektorski plasman'!B116)=TRUE,'[4]Sektorski plasman'!B116,"")</f>
        <v/>
      </c>
      <c r="C120" s="272" t="str">
        <f>IF(ISTEXT('[4]Sektorski plasman'!C116)=TRUE,'[4]Sektorski plasman'!C116,"")</f>
        <v/>
      </c>
      <c r="D120" s="273" t="str">
        <f>IF(ISNUMBER('[4]Sektorski plasman'!E116)=TRUE,'[4]Sektorski plasman'!E116,"")</f>
        <v/>
      </c>
      <c r="E120" s="274" t="str">
        <f>IF(ISTEXT('[4]Sektorski plasman'!F116)=TRUE,'[4]Sektorski plasman'!F116,"")</f>
        <v/>
      </c>
      <c r="F120" s="275" t="str">
        <f>IF(ISNUMBER('[4]Sektorski plasman'!D116)=TRUE,'[4]Sektorski plasman'!D116,"")</f>
        <v/>
      </c>
      <c r="G120" s="276" t="str">
        <f>IF(ISNUMBER('[4]Sektorski plasman'!G116)=TRUE,'[4]Sektorski plasman'!G116,"")</f>
        <v/>
      </c>
      <c r="H120" s="277" t="str">
        <f>IF(ISNUMBER('[4]Sektorski plasman'!H116)=TRUE,'[4]Sektorski plasman'!H116,"")</f>
        <v/>
      </c>
      <c r="I120" s="268"/>
      <c r="J120" s="269"/>
      <c r="K120" s="228"/>
    </row>
    <row r="121" spans="1:11" x14ac:dyDescent="0.2">
      <c r="A121" s="270" t="str">
        <f>IF(ISNUMBER(H121)=FALSE,"",112)</f>
        <v/>
      </c>
      <c r="B121" s="271" t="str">
        <f>IF(ISTEXT('[4]Sektorski plasman'!B117)=TRUE,'[4]Sektorski plasman'!B117,"")</f>
        <v/>
      </c>
      <c r="C121" s="272" t="str">
        <f>IF(ISTEXT('[4]Sektorski plasman'!C117)=TRUE,'[4]Sektorski plasman'!C117,"")</f>
        <v/>
      </c>
      <c r="D121" s="273" t="str">
        <f>IF(ISNUMBER('[4]Sektorski plasman'!E117)=TRUE,'[4]Sektorski plasman'!E117,"")</f>
        <v/>
      </c>
      <c r="E121" s="274" t="str">
        <f>IF(ISTEXT('[4]Sektorski plasman'!F117)=TRUE,'[4]Sektorski plasman'!F117,"")</f>
        <v/>
      </c>
      <c r="F121" s="275" t="str">
        <f>IF(ISNUMBER('[4]Sektorski plasman'!D117)=TRUE,'[4]Sektorski plasman'!D117,"")</f>
        <v/>
      </c>
      <c r="G121" s="276" t="str">
        <f>IF(ISNUMBER('[4]Sektorski plasman'!G117)=TRUE,'[4]Sektorski plasman'!G117,"")</f>
        <v/>
      </c>
      <c r="H121" s="277" t="str">
        <f>IF(ISNUMBER('[4]Sektorski plasman'!H117)=TRUE,'[4]Sektorski plasman'!H117,"")</f>
        <v/>
      </c>
      <c r="I121" s="268"/>
      <c r="J121" s="269"/>
      <c r="K121" s="228"/>
    </row>
    <row r="122" spans="1:11" x14ac:dyDescent="0.2">
      <c r="A122" s="270" t="str">
        <f>IF(ISNUMBER(H122)=FALSE,"",113)</f>
        <v/>
      </c>
      <c r="B122" s="271" t="str">
        <f>IF(ISTEXT('[4]Sektorski plasman'!B118)=TRUE,'[4]Sektorski plasman'!B118,"")</f>
        <v/>
      </c>
      <c r="C122" s="272" t="str">
        <f>IF(ISTEXT('[4]Sektorski plasman'!C118)=TRUE,'[4]Sektorski plasman'!C118,"")</f>
        <v/>
      </c>
      <c r="D122" s="273" t="str">
        <f>IF(ISNUMBER('[4]Sektorski plasman'!E118)=TRUE,'[4]Sektorski plasman'!E118,"")</f>
        <v/>
      </c>
      <c r="E122" s="274" t="str">
        <f>IF(ISTEXT('[4]Sektorski plasman'!F118)=TRUE,'[4]Sektorski plasman'!F118,"")</f>
        <v/>
      </c>
      <c r="F122" s="275" t="str">
        <f>IF(ISNUMBER('[4]Sektorski plasman'!D118)=TRUE,'[4]Sektorski plasman'!D118,"")</f>
        <v/>
      </c>
      <c r="G122" s="276" t="str">
        <f>IF(ISNUMBER('[4]Sektorski plasman'!G118)=TRUE,'[4]Sektorski plasman'!G118,"")</f>
        <v/>
      </c>
      <c r="H122" s="277" t="str">
        <f>IF(ISNUMBER('[4]Sektorski plasman'!H118)=TRUE,'[4]Sektorski plasman'!H118,"")</f>
        <v/>
      </c>
      <c r="I122" s="268"/>
      <c r="J122" s="269"/>
      <c r="K122" s="228"/>
    </row>
    <row r="123" spans="1:11" x14ac:dyDescent="0.2">
      <c r="A123" s="270" t="str">
        <f>IF(ISNUMBER(H123)=FALSE,"",114)</f>
        <v/>
      </c>
      <c r="B123" s="271" t="str">
        <f>IF(ISTEXT('[4]Sektorski plasman'!B119)=TRUE,'[4]Sektorski plasman'!B119,"")</f>
        <v/>
      </c>
      <c r="C123" s="272" t="str">
        <f>IF(ISTEXT('[4]Sektorski plasman'!C119)=TRUE,'[4]Sektorski plasman'!C119,"")</f>
        <v/>
      </c>
      <c r="D123" s="273" t="str">
        <f>IF(ISNUMBER('[4]Sektorski plasman'!E119)=TRUE,'[4]Sektorski plasman'!E119,"")</f>
        <v/>
      </c>
      <c r="E123" s="274" t="str">
        <f>IF(ISTEXT('[4]Sektorski plasman'!F119)=TRUE,'[4]Sektorski plasman'!F119,"")</f>
        <v/>
      </c>
      <c r="F123" s="275" t="str">
        <f>IF(ISNUMBER('[4]Sektorski plasman'!D119)=TRUE,'[4]Sektorski plasman'!D119,"")</f>
        <v/>
      </c>
      <c r="G123" s="276" t="str">
        <f>IF(ISNUMBER('[4]Sektorski plasman'!G119)=TRUE,'[4]Sektorski plasman'!G119,"")</f>
        <v/>
      </c>
      <c r="H123" s="277" t="str">
        <f>IF(ISNUMBER('[4]Sektorski plasman'!H119)=TRUE,'[4]Sektorski plasman'!H119,"")</f>
        <v/>
      </c>
      <c r="I123" s="268"/>
      <c r="J123" s="269"/>
      <c r="K123" s="228"/>
    </row>
    <row r="124" spans="1:11" x14ac:dyDescent="0.2">
      <c r="A124" s="270" t="str">
        <f>IF(ISNUMBER(H124)=FALSE,"",115)</f>
        <v/>
      </c>
      <c r="B124" s="271" t="str">
        <f>IF(ISTEXT('[4]Sektorski plasman'!B120)=TRUE,'[4]Sektorski plasman'!B120,"")</f>
        <v/>
      </c>
      <c r="C124" s="272" t="str">
        <f>IF(ISTEXT('[4]Sektorski plasman'!C120)=TRUE,'[4]Sektorski plasman'!C120,"")</f>
        <v/>
      </c>
      <c r="D124" s="273" t="str">
        <f>IF(ISNUMBER('[4]Sektorski plasman'!E120)=TRUE,'[4]Sektorski plasman'!E120,"")</f>
        <v/>
      </c>
      <c r="E124" s="274" t="str">
        <f>IF(ISTEXT('[4]Sektorski plasman'!F120)=TRUE,'[4]Sektorski plasman'!F120,"")</f>
        <v/>
      </c>
      <c r="F124" s="275" t="str">
        <f>IF(ISNUMBER('[4]Sektorski plasman'!D120)=TRUE,'[4]Sektorski plasman'!D120,"")</f>
        <v/>
      </c>
      <c r="G124" s="276" t="str">
        <f>IF(ISNUMBER('[4]Sektorski plasman'!G120)=TRUE,'[4]Sektorski plasman'!G120,"")</f>
        <v/>
      </c>
      <c r="H124" s="277" t="str">
        <f>IF(ISNUMBER('[4]Sektorski plasman'!H120)=TRUE,'[4]Sektorski plasman'!H120,"")</f>
        <v/>
      </c>
      <c r="I124" s="268"/>
      <c r="J124" s="269"/>
      <c r="K124" s="228"/>
    </row>
    <row r="125" spans="1:11" x14ac:dyDescent="0.2">
      <c r="A125" s="270" t="str">
        <f>IF(ISNUMBER(H125)=FALSE,"",116)</f>
        <v/>
      </c>
      <c r="B125" s="271" t="str">
        <f>IF(ISTEXT('[4]Sektorski plasman'!B121)=TRUE,'[4]Sektorski plasman'!B121,"")</f>
        <v/>
      </c>
      <c r="C125" s="272" t="str">
        <f>IF(ISTEXT('[4]Sektorski plasman'!C121)=TRUE,'[4]Sektorski plasman'!C121,"")</f>
        <v/>
      </c>
      <c r="D125" s="273" t="str">
        <f>IF(ISNUMBER('[4]Sektorski plasman'!E121)=TRUE,'[4]Sektorski plasman'!E121,"")</f>
        <v/>
      </c>
      <c r="E125" s="274" t="str">
        <f>IF(ISTEXT('[4]Sektorski plasman'!F121)=TRUE,'[4]Sektorski plasman'!F121,"")</f>
        <v/>
      </c>
      <c r="F125" s="275" t="str">
        <f>IF(ISNUMBER('[4]Sektorski plasman'!D121)=TRUE,'[4]Sektorski plasman'!D121,"")</f>
        <v/>
      </c>
      <c r="G125" s="276" t="str">
        <f>IF(ISNUMBER('[4]Sektorski plasman'!G121)=TRUE,'[4]Sektorski plasman'!G121,"")</f>
        <v/>
      </c>
      <c r="H125" s="277" t="str">
        <f>IF(ISNUMBER('[4]Sektorski plasman'!H121)=TRUE,'[4]Sektorski plasman'!H121,"")</f>
        <v/>
      </c>
      <c r="I125" s="268"/>
      <c r="J125" s="269"/>
      <c r="K125" s="228"/>
    </row>
    <row r="126" spans="1:11" x14ac:dyDescent="0.2">
      <c r="A126" s="270" t="str">
        <f>IF(ISNUMBER(H126)=FALSE,"",117)</f>
        <v/>
      </c>
      <c r="B126" s="271" t="str">
        <f>IF(ISTEXT('[4]Sektorski plasman'!B122)=TRUE,'[4]Sektorski plasman'!B122,"")</f>
        <v/>
      </c>
      <c r="C126" s="272" t="str">
        <f>IF(ISTEXT('[4]Sektorski plasman'!C122)=TRUE,'[4]Sektorski plasman'!C122,"")</f>
        <v/>
      </c>
      <c r="D126" s="273" t="str">
        <f>IF(ISNUMBER('[4]Sektorski plasman'!E122)=TRUE,'[4]Sektorski plasman'!E122,"")</f>
        <v/>
      </c>
      <c r="E126" s="274" t="str">
        <f>IF(ISTEXT('[4]Sektorski plasman'!F122)=TRUE,'[4]Sektorski plasman'!F122,"")</f>
        <v/>
      </c>
      <c r="F126" s="275" t="str">
        <f>IF(ISNUMBER('[4]Sektorski plasman'!D122)=TRUE,'[4]Sektorski plasman'!D122,"")</f>
        <v/>
      </c>
      <c r="G126" s="276" t="str">
        <f>IF(ISNUMBER('[4]Sektorski plasman'!G122)=TRUE,'[4]Sektorski plasman'!G122,"")</f>
        <v/>
      </c>
      <c r="H126" s="277" t="str">
        <f>IF(ISNUMBER('[4]Sektorski plasman'!H122)=TRUE,'[4]Sektorski plasman'!H122,"")</f>
        <v/>
      </c>
      <c r="I126" s="268"/>
      <c r="J126" s="269"/>
      <c r="K126" s="228"/>
    </row>
    <row r="127" spans="1:11" x14ac:dyDescent="0.2">
      <c r="A127" s="270" t="str">
        <f>IF(ISNUMBER(H127)=FALSE,"",118)</f>
        <v/>
      </c>
      <c r="B127" s="271" t="str">
        <f>IF(ISTEXT('[4]Sektorski plasman'!B123)=TRUE,'[4]Sektorski plasman'!B123,"")</f>
        <v/>
      </c>
      <c r="C127" s="272" t="str">
        <f>IF(ISTEXT('[4]Sektorski plasman'!C123)=TRUE,'[4]Sektorski plasman'!C123,"")</f>
        <v/>
      </c>
      <c r="D127" s="273" t="str">
        <f>IF(ISNUMBER('[4]Sektorski plasman'!E123)=TRUE,'[4]Sektorski plasman'!E123,"")</f>
        <v/>
      </c>
      <c r="E127" s="274" t="str">
        <f>IF(ISTEXT('[4]Sektorski plasman'!F123)=TRUE,'[4]Sektorski plasman'!F123,"")</f>
        <v/>
      </c>
      <c r="F127" s="275" t="str">
        <f>IF(ISNUMBER('[4]Sektorski plasman'!D123)=TRUE,'[4]Sektorski plasman'!D123,"")</f>
        <v/>
      </c>
      <c r="G127" s="276" t="str">
        <f>IF(ISNUMBER('[4]Sektorski plasman'!G123)=TRUE,'[4]Sektorski plasman'!G123,"")</f>
        <v/>
      </c>
      <c r="H127" s="277" t="str">
        <f>IF(ISNUMBER('[4]Sektorski plasman'!H123)=TRUE,'[4]Sektorski plasman'!H123,"")</f>
        <v/>
      </c>
      <c r="I127" s="268"/>
      <c r="J127" s="269"/>
      <c r="K127" s="228"/>
    </row>
    <row r="128" spans="1:11" x14ac:dyDescent="0.2">
      <c r="A128" s="270" t="str">
        <f>IF(ISNUMBER(H128)=FALSE,"",119)</f>
        <v/>
      </c>
      <c r="B128" s="271" t="str">
        <f>IF(ISTEXT('[4]Sektorski plasman'!B124)=TRUE,'[4]Sektorski plasman'!B124,"")</f>
        <v/>
      </c>
      <c r="C128" s="272" t="str">
        <f>IF(ISTEXT('[4]Sektorski plasman'!C124)=TRUE,'[4]Sektorski plasman'!C124,"")</f>
        <v/>
      </c>
      <c r="D128" s="273" t="str">
        <f>IF(ISNUMBER('[4]Sektorski plasman'!E124)=TRUE,'[4]Sektorski plasman'!E124,"")</f>
        <v/>
      </c>
      <c r="E128" s="274" t="str">
        <f>IF(ISTEXT('[4]Sektorski plasman'!F124)=TRUE,'[4]Sektorski plasman'!F124,"")</f>
        <v/>
      </c>
      <c r="F128" s="275" t="str">
        <f>IF(ISNUMBER('[4]Sektorski plasman'!D124)=TRUE,'[4]Sektorski plasman'!D124,"")</f>
        <v/>
      </c>
      <c r="G128" s="276" t="str">
        <f>IF(ISNUMBER('[4]Sektorski plasman'!G124)=TRUE,'[4]Sektorski plasman'!G124,"")</f>
        <v/>
      </c>
      <c r="H128" s="277" t="str">
        <f>IF(ISNUMBER('[4]Sektorski plasman'!H124)=TRUE,'[4]Sektorski plasman'!H124,"")</f>
        <v/>
      </c>
      <c r="I128" s="268"/>
      <c r="J128" s="269"/>
      <c r="K128" s="228"/>
    </row>
    <row r="129" spans="1:11" x14ac:dyDescent="0.2">
      <c r="A129" s="270" t="str">
        <f>IF(ISNUMBER(H129)=FALSE,"",120)</f>
        <v/>
      </c>
      <c r="B129" s="271" t="str">
        <f>IF(ISTEXT('[4]Sektorski plasman'!B125)=TRUE,'[4]Sektorski plasman'!B125,"")</f>
        <v/>
      </c>
      <c r="C129" s="272" t="str">
        <f>IF(ISTEXT('[4]Sektorski plasman'!C125)=TRUE,'[4]Sektorski plasman'!C125,"")</f>
        <v/>
      </c>
      <c r="D129" s="273" t="str">
        <f>IF(ISNUMBER('[4]Sektorski plasman'!E125)=TRUE,'[4]Sektorski plasman'!E125,"")</f>
        <v/>
      </c>
      <c r="E129" s="274" t="str">
        <f>IF(ISTEXT('[4]Sektorski plasman'!F125)=TRUE,'[4]Sektorski plasman'!F125,"")</f>
        <v/>
      </c>
      <c r="F129" s="275" t="str">
        <f>IF(ISNUMBER('[4]Sektorski plasman'!D125)=TRUE,'[4]Sektorski plasman'!D125,"")</f>
        <v/>
      </c>
      <c r="G129" s="276" t="str">
        <f>IF(ISNUMBER('[4]Sektorski plasman'!G125)=TRUE,'[4]Sektorski plasman'!G125,"")</f>
        <v/>
      </c>
      <c r="H129" s="277" t="str">
        <f>IF(ISNUMBER('[4]Sektorski plasman'!H125)=TRUE,'[4]Sektorski plasman'!H125,"")</f>
        <v/>
      </c>
      <c r="I129" s="268"/>
      <c r="J129" s="269"/>
      <c r="K129" s="228"/>
    </row>
    <row r="130" spans="1:11" x14ac:dyDescent="0.2">
      <c r="A130" s="270" t="str">
        <f>IF(ISNUMBER(H130)=FALSE,"",121)</f>
        <v/>
      </c>
      <c r="B130" s="271" t="str">
        <f>IF(ISTEXT('[4]Sektorski plasman'!B126)=TRUE,'[4]Sektorski plasman'!B126,"")</f>
        <v/>
      </c>
      <c r="C130" s="272" t="str">
        <f>IF(ISTEXT('[4]Sektorski plasman'!C126)=TRUE,'[4]Sektorski plasman'!C126,"")</f>
        <v/>
      </c>
      <c r="D130" s="273" t="str">
        <f>IF(ISNUMBER('[4]Sektorski plasman'!E126)=TRUE,'[4]Sektorski plasman'!E126,"")</f>
        <v/>
      </c>
      <c r="E130" s="274" t="str">
        <f>IF(ISTEXT('[4]Sektorski plasman'!F126)=TRUE,'[4]Sektorski plasman'!F126,"")</f>
        <v/>
      </c>
      <c r="F130" s="275" t="str">
        <f>IF(ISNUMBER('[4]Sektorski plasman'!D126)=TRUE,'[4]Sektorski plasman'!D126,"")</f>
        <v/>
      </c>
      <c r="G130" s="276" t="str">
        <f>IF(ISNUMBER('[4]Sektorski plasman'!G126)=TRUE,'[4]Sektorski plasman'!G126,"")</f>
        <v/>
      </c>
      <c r="H130" s="277" t="str">
        <f>IF(ISNUMBER('[4]Sektorski plasman'!H126)=TRUE,'[4]Sektorski plasman'!H126,"")</f>
        <v/>
      </c>
      <c r="I130" s="268"/>
      <c r="J130" s="269"/>
      <c r="K130" s="228"/>
    </row>
    <row r="131" spans="1:11" x14ac:dyDescent="0.2">
      <c r="A131" s="270" t="str">
        <f>IF(ISNUMBER(H131)=FALSE,"",122)</f>
        <v/>
      </c>
      <c r="B131" s="271" t="str">
        <f>IF(ISTEXT('[4]Sektorski plasman'!B127)=TRUE,'[4]Sektorski plasman'!B127,"")</f>
        <v/>
      </c>
      <c r="C131" s="272" t="str">
        <f>IF(ISTEXT('[4]Sektorski plasman'!C127)=TRUE,'[4]Sektorski plasman'!C127,"")</f>
        <v/>
      </c>
      <c r="D131" s="273" t="str">
        <f>IF(ISNUMBER('[4]Sektorski plasman'!E127)=TRUE,'[4]Sektorski plasman'!E127,"")</f>
        <v/>
      </c>
      <c r="E131" s="274" t="str">
        <f>IF(ISTEXT('[4]Sektorski plasman'!F127)=TRUE,'[4]Sektorski plasman'!F127,"")</f>
        <v/>
      </c>
      <c r="F131" s="275" t="str">
        <f>IF(ISNUMBER('[4]Sektorski plasman'!D127)=TRUE,'[4]Sektorski plasman'!D127,"")</f>
        <v/>
      </c>
      <c r="G131" s="276" t="str">
        <f>IF(ISNUMBER('[4]Sektorski plasman'!G127)=TRUE,'[4]Sektorski plasman'!G127,"")</f>
        <v/>
      </c>
      <c r="H131" s="277" t="str">
        <f>IF(ISNUMBER('[4]Sektorski plasman'!H127)=TRUE,'[4]Sektorski plasman'!H127,"")</f>
        <v/>
      </c>
      <c r="I131" s="268"/>
      <c r="J131" s="269"/>
      <c r="K131" s="228"/>
    </row>
    <row r="132" spans="1:11" x14ac:dyDescent="0.2">
      <c r="A132" s="270" t="str">
        <f>IF(ISNUMBER(H132)=FALSE,"",123)</f>
        <v/>
      </c>
      <c r="B132" s="271" t="str">
        <f>IF(ISTEXT('[4]Sektorski plasman'!B128)=TRUE,'[4]Sektorski plasman'!B128,"")</f>
        <v/>
      </c>
      <c r="C132" s="272" t="str">
        <f>IF(ISTEXT('[4]Sektorski plasman'!C128)=TRUE,'[4]Sektorski plasman'!C128,"")</f>
        <v/>
      </c>
      <c r="D132" s="273" t="str">
        <f>IF(ISNUMBER('[4]Sektorski plasman'!E128)=TRUE,'[4]Sektorski plasman'!E128,"")</f>
        <v/>
      </c>
      <c r="E132" s="274" t="str">
        <f>IF(ISTEXT('[4]Sektorski plasman'!F128)=TRUE,'[4]Sektorski plasman'!F128,"")</f>
        <v/>
      </c>
      <c r="F132" s="275" t="str">
        <f>IF(ISNUMBER('[4]Sektorski plasman'!D128)=TRUE,'[4]Sektorski plasman'!D128,"")</f>
        <v/>
      </c>
      <c r="G132" s="276" t="str">
        <f>IF(ISNUMBER('[4]Sektorski plasman'!G128)=TRUE,'[4]Sektorski plasman'!G128,"")</f>
        <v/>
      </c>
      <c r="H132" s="277" t="str">
        <f>IF(ISNUMBER('[4]Sektorski plasman'!H128)=TRUE,'[4]Sektorski plasman'!H128,"")</f>
        <v/>
      </c>
      <c r="I132" s="268"/>
      <c r="J132" s="269"/>
      <c r="K132" s="228"/>
    </row>
    <row r="133" spans="1:11" x14ac:dyDescent="0.2">
      <c r="A133" s="270" t="str">
        <f>IF(ISNUMBER(H133)=FALSE,"",124)</f>
        <v/>
      </c>
      <c r="B133" s="271" t="str">
        <f>IF(ISTEXT('[4]Sektorski plasman'!B129)=TRUE,'[4]Sektorski plasman'!B129,"")</f>
        <v/>
      </c>
      <c r="C133" s="272" t="str">
        <f>IF(ISTEXT('[4]Sektorski plasman'!C129)=TRUE,'[4]Sektorski plasman'!C129,"")</f>
        <v/>
      </c>
      <c r="D133" s="273" t="str">
        <f>IF(ISNUMBER('[4]Sektorski plasman'!E129)=TRUE,'[4]Sektorski plasman'!E129,"")</f>
        <v/>
      </c>
      <c r="E133" s="274" t="str">
        <f>IF(ISTEXT('[4]Sektorski plasman'!F129)=TRUE,'[4]Sektorski plasman'!F129,"")</f>
        <v/>
      </c>
      <c r="F133" s="275" t="str">
        <f>IF(ISNUMBER('[4]Sektorski plasman'!D129)=TRUE,'[4]Sektorski plasman'!D129,"")</f>
        <v/>
      </c>
      <c r="G133" s="276" t="str">
        <f>IF(ISNUMBER('[4]Sektorski plasman'!G129)=TRUE,'[4]Sektorski plasman'!G129,"")</f>
        <v/>
      </c>
      <c r="H133" s="277" t="str">
        <f>IF(ISNUMBER('[4]Sektorski plasman'!H129)=TRUE,'[4]Sektorski plasman'!H129,"")</f>
        <v/>
      </c>
      <c r="I133" s="268"/>
      <c r="J133" s="269"/>
      <c r="K133" s="228"/>
    </row>
    <row r="134" spans="1:11" x14ac:dyDescent="0.2">
      <c r="A134" s="270" t="str">
        <f>IF(ISNUMBER(H134)=FALSE,"",125)</f>
        <v/>
      </c>
      <c r="B134" s="271" t="str">
        <f>IF(ISTEXT('[4]Sektorski plasman'!B130)=TRUE,'[4]Sektorski plasman'!B130,"")</f>
        <v/>
      </c>
      <c r="C134" s="272" t="str">
        <f>IF(ISTEXT('[4]Sektorski plasman'!C130)=TRUE,'[4]Sektorski plasman'!C130,"")</f>
        <v/>
      </c>
      <c r="D134" s="273" t="str">
        <f>IF(ISNUMBER('[4]Sektorski plasman'!E130)=TRUE,'[4]Sektorski plasman'!E130,"")</f>
        <v/>
      </c>
      <c r="E134" s="274" t="str">
        <f>IF(ISTEXT('[4]Sektorski plasman'!F130)=TRUE,'[4]Sektorski plasman'!F130,"")</f>
        <v/>
      </c>
      <c r="F134" s="275" t="str">
        <f>IF(ISNUMBER('[4]Sektorski plasman'!D130)=TRUE,'[4]Sektorski plasman'!D130,"")</f>
        <v/>
      </c>
      <c r="G134" s="276" t="str">
        <f>IF(ISNUMBER('[4]Sektorski plasman'!G130)=TRUE,'[4]Sektorski plasman'!G130,"")</f>
        <v/>
      </c>
      <c r="H134" s="277" t="str">
        <f>IF(ISNUMBER('[4]Sektorski plasman'!H130)=TRUE,'[4]Sektorski plasman'!H130,"")</f>
        <v/>
      </c>
      <c r="I134" s="268"/>
      <c r="J134" s="269"/>
      <c r="K134" s="228"/>
    </row>
    <row r="135" spans="1:11" x14ac:dyDescent="0.2">
      <c r="A135" s="270" t="str">
        <f>IF(ISNUMBER(H135)=FALSE,"",126)</f>
        <v/>
      </c>
      <c r="B135" s="271" t="str">
        <f>IF(ISTEXT('[4]Sektorski plasman'!B131)=TRUE,'[4]Sektorski plasman'!B131,"")</f>
        <v/>
      </c>
      <c r="C135" s="272" t="str">
        <f>IF(ISTEXT('[4]Sektorski plasman'!C131)=TRUE,'[4]Sektorski plasman'!C131,"")</f>
        <v/>
      </c>
      <c r="D135" s="273" t="str">
        <f>IF(ISNUMBER('[4]Sektorski plasman'!E131)=TRUE,'[4]Sektorski plasman'!E131,"")</f>
        <v/>
      </c>
      <c r="E135" s="274" t="str">
        <f>IF(ISTEXT('[4]Sektorski plasman'!F131)=TRUE,'[4]Sektorski plasman'!F131,"")</f>
        <v/>
      </c>
      <c r="F135" s="275" t="str">
        <f>IF(ISNUMBER('[4]Sektorski plasman'!D131)=TRUE,'[4]Sektorski plasman'!D131,"")</f>
        <v/>
      </c>
      <c r="G135" s="276" t="str">
        <f>IF(ISNUMBER('[4]Sektorski plasman'!G131)=TRUE,'[4]Sektorski plasman'!G131,"")</f>
        <v/>
      </c>
      <c r="H135" s="277" t="str">
        <f>IF(ISNUMBER('[4]Sektorski plasman'!H131)=TRUE,'[4]Sektorski plasman'!H131,"")</f>
        <v/>
      </c>
      <c r="I135" s="268"/>
      <c r="J135" s="269"/>
      <c r="K135" s="228"/>
    </row>
    <row r="136" spans="1:11" x14ac:dyDescent="0.2">
      <c r="A136" s="270" t="str">
        <f>IF(ISNUMBER(H136)=FALSE,"",127)</f>
        <v/>
      </c>
      <c r="B136" s="271" t="str">
        <f>IF(ISTEXT('[4]Sektorski plasman'!B132)=TRUE,'[4]Sektorski plasman'!B132,"")</f>
        <v/>
      </c>
      <c r="C136" s="272" t="str">
        <f>IF(ISTEXT('[4]Sektorski plasman'!C132)=TRUE,'[4]Sektorski plasman'!C132,"")</f>
        <v/>
      </c>
      <c r="D136" s="273" t="str">
        <f>IF(ISNUMBER('[4]Sektorski plasman'!E132)=TRUE,'[4]Sektorski plasman'!E132,"")</f>
        <v/>
      </c>
      <c r="E136" s="274" t="str">
        <f>IF(ISTEXT('[4]Sektorski plasman'!F132)=TRUE,'[4]Sektorski plasman'!F132,"")</f>
        <v/>
      </c>
      <c r="F136" s="275" t="str">
        <f>IF(ISNUMBER('[4]Sektorski plasman'!D132)=TRUE,'[4]Sektorski plasman'!D132,"")</f>
        <v/>
      </c>
      <c r="G136" s="276" t="str">
        <f>IF(ISNUMBER('[4]Sektorski plasman'!G132)=TRUE,'[4]Sektorski plasman'!G132,"")</f>
        <v/>
      </c>
      <c r="H136" s="277" t="str">
        <f>IF(ISNUMBER('[4]Sektorski plasman'!H132)=TRUE,'[4]Sektorski plasman'!H132,"")</f>
        <v/>
      </c>
      <c r="I136" s="268"/>
      <c r="J136" s="269"/>
      <c r="K136" s="228"/>
    </row>
    <row r="137" spans="1:11" x14ac:dyDescent="0.2">
      <c r="A137" s="270" t="str">
        <f>IF(ISNUMBER(H137)=FALSE,"",128)</f>
        <v/>
      </c>
      <c r="B137" s="271" t="str">
        <f>IF(ISTEXT('[4]Sektorski plasman'!B133)=TRUE,'[4]Sektorski plasman'!B133,"")</f>
        <v/>
      </c>
      <c r="C137" s="272" t="str">
        <f>IF(ISTEXT('[4]Sektorski plasman'!C133)=TRUE,'[4]Sektorski plasman'!C133,"")</f>
        <v/>
      </c>
      <c r="D137" s="273" t="str">
        <f>IF(ISNUMBER('[4]Sektorski plasman'!E133)=TRUE,'[4]Sektorski plasman'!E133,"")</f>
        <v/>
      </c>
      <c r="E137" s="274" t="str">
        <f>IF(ISTEXT('[4]Sektorski plasman'!F133)=TRUE,'[4]Sektorski plasman'!F133,"")</f>
        <v/>
      </c>
      <c r="F137" s="275" t="str">
        <f>IF(ISNUMBER('[4]Sektorski plasman'!D133)=TRUE,'[4]Sektorski plasman'!D133,"")</f>
        <v/>
      </c>
      <c r="G137" s="276" t="str">
        <f>IF(ISNUMBER('[4]Sektorski plasman'!G133)=TRUE,'[4]Sektorski plasman'!G133,"")</f>
        <v/>
      </c>
      <c r="H137" s="277" t="str">
        <f>IF(ISNUMBER('[4]Sektorski plasman'!H133)=TRUE,'[4]Sektorski plasman'!H133,"")</f>
        <v/>
      </c>
      <c r="I137" s="268"/>
      <c r="J137" s="269"/>
      <c r="K137" s="228"/>
    </row>
    <row r="138" spans="1:11" x14ac:dyDescent="0.2">
      <c r="A138" s="270" t="str">
        <f>IF(ISNUMBER(H138)=FALSE,"",129)</f>
        <v/>
      </c>
      <c r="B138" s="271" t="str">
        <f>IF(ISTEXT('[4]Sektorski plasman'!B134)=TRUE,'[4]Sektorski plasman'!B134,"")</f>
        <v/>
      </c>
      <c r="C138" s="272" t="str">
        <f>IF(ISTEXT('[4]Sektorski plasman'!C134)=TRUE,'[4]Sektorski plasman'!C134,"")</f>
        <v/>
      </c>
      <c r="D138" s="273" t="str">
        <f>IF(ISNUMBER('[4]Sektorski plasman'!E134)=TRUE,'[4]Sektorski plasman'!E134,"")</f>
        <v/>
      </c>
      <c r="E138" s="274" t="str">
        <f>IF(ISTEXT('[4]Sektorski plasman'!F134)=TRUE,'[4]Sektorski plasman'!F134,"")</f>
        <v/>
      </c>
      <c r="F138" s="275" t="str">
        <f>IF(ISNUMBER('[4]Sektorski plasman'!D134)=TRUE,'[4]Sektorski plasman'!D134,"")</f>
        <v/>
      </c>
      <c r="G138" s="276" t="str">
        <f>IF(ISNUMBER('[4]Sektorski plasman'!G134)=TRUE,'[4]Sektorski plasman'!G134,"")</f>
        <v/>
      </c>
      <c r="H138" s="277" t="str">
        <f>IF(ISNUMBER('[4]Sektorski plasman'!H134)=TRUE,'[4]Sektorski plasman'!H134,"")</f>
        <v/>
      </c>
      <c r="I138" s="268"/>
      <c r="J138" s="269"/>
      <c r="K138" s="228"/>
    </row>
    <row r="139" spans="1:11" x14ac:dyDescent="0.2">
      <c r="A139" s="270" t="str">
        <f>IF(ISNUMBER(H139)=FALSE,"",130)</f>
        <v/>
      </c>
      <c r="B139" s="271" t="str">
        <f>IF(ISTEXT('[4]Sektorski plasman'!B135)=TRUE,'[4]Sektorski plasman'!B135,"")</f>
        <v/>
      </c>
      <c r="C139" s="272" t="str">
        <f>IF(ISTEXT('[4]Sektorski plasman'!C135)=TRUE,'[4]Sektorski plasman'!C135,"")</f>
        <v/>
      </c>
      <c r="D139" s="273" t="str">
        <f>IF(ISNUMBER('[4]Sektorski plasman'!E135)=TRUE,'[4]Sektorski plasman'!E135,"")</f>
        <v/>
      </c>
      <c r="E139" s="274" t="str">
        <f>IF(ISTEXT('[4]Sektorski plasman'!F135)=TRUE,'[4]Sektorski plasman'!F135,"")</f>
        <v/>
      </c>
      <c r="F139" s="275" t="str">
        <f>IF(ISNUMBER('[4]Sektorski plasman'!D135)=TRUE,'[4]Sektorski plasman'!D135,"")</f>
        <v/>
      </c>
      <c r="G139" s="276" t="str">
        <f>IF(ISNUMBER('[4]Sektorski plasman'!G135)=TRUE,'[4]Sektorski plasman'!G135,"")</f>
        <v/>
      </c>
      <c r="H139" s="277" t="str">
        <f>IF(ISNUMBER('[4]Sektorski plasman'!H135)=TRUE,'[4]Sektorski plasman'!H135,"")</f>
        <v/>
      </c>
      <c r="I139" s="268"/>
      <c r="J139" s="269"/>
      <c r="K139" s="228"/>
    </row>
    <row r="140" spans="1:11" x14ac:dyDescent="0.2">
      <c r="A140" s="270" t="str">
        <f>IF(ISNUMBER(H140)=FALSE,"",131)</f>
        <v/>
      </c>
      <c r="B140" s="271" t="str">
        <f>IF(ISTEXT('[4]Sektorski plasman'!B136)=TRUE,'[4]Sektorski plasman'!B136,"")</f>
        <v/>
      </c>
      <c r="C140" s="272" t="str">
        <f>IF(ISTEXT('[4]Sektorski plasman'!C136)=TRUE,'[4]Sektorski plasman'!C136,"")</f>
        <v/>
      </c>
      <c r="D140" s="273" t="str">
        <f>IF(ISNUMBER('[4]Sektorski plasman'!E136)=TRUE,'[4]Sektorski plasman'!E136,"")</f>
        <v/>
      </c>
      <c r="E140" s="274" t="str">
        <f>IF(ISTEXT('[4]Sektorski plasman'!F136)=TRUE,'[4]Sektorski plasman'!F136,"")</f>
        <v/>
      </c>
      <c r="F140" s="275" t="str">
        <f>IF(ISNUMBER('[4]Sektorski plasman'!D136)=TRUE,'[4]Sektorski plasman'!D136,"")</f>
        <v/>
      </c>
      <c r="G140" s="276" t="str">
        <f>IF(ISNUMBER('[4]Sektorski plasman'!G136)=TRUE,'[4]Sektorski plasman'!G136,"")</f>
        <v/>
      </c>
      <c r="H140" s="277" t="str">
        <f>IF(ISNUMBER('[4]Sektorski plasman'!H136)=TRUE,'[4]Sektorski plasman'!H136,"")</f>
        <v/>
      </c>
      <c r="I140" s="268"/>
      <c r="J140" s="269"/>
      <c r="K140" s="228"/>
    </row>
    <row r="141" spans="1:11" x14ac:dyDescent="0.2">
      <c r="A141" s="270" t="str">
        <f>IF(ISNUMBER(H141)=FALSE,"",132)</f>
        <v/>
      </c>
      <c r="B141" s="271" t="str">
        <f>IF(ISTEXT('[4]Sektorski plasman'!B137)=TRUE,'[4]Sektorski plasman'!B137,"")</f>
        <v/>
      </c>
      <c r="C141" s="272" t="str">
        <f>IF(ISTEXT('[4]Sektorski plasman'!C137)=TRUE,'[4]Sektorski plasman'!C137,"")</f>
        <v/>
      </c>
      <c r="D141" s="273" t="str">
        <f>IF(ISNUMBER('[4]Sektorski plasman'!E137)=TRUE,'[4]Sektorski plasman'!E137,"")</f>
        <v/>
      </c>
      <c r="E141" s="274" t="str">
        <f>IF(ISTEXT('[4]Sektorski plasman'!F137)=TRUE,'[4]Sektorski plasman'!F137,"")</f>
        <v/>
      </c>
      <c r="F141" s="275" t="str">
        <f>IF(ISNUMBER('[4]Sektorski plasman'!D137)=TRUE,'[4]Sektorski plasman'!D137,"")</f>
        <v/>
      </c>
      <c r="G141" s="276" t="str">
        <f>IF(ISNUMBER('[4]Sektorski plasman'!G137)=TRUE,'[4]Sektorski plasman'!G137,"")</f>
        <v/>
      </c>
      <c r="H141" s="277" t="str">
        <f>IF(ISNUMBER('[4]Sektorski plasman'!H137)=TRUE,'[4]Sektorski plasman'!H137,"")</f>
        <v/>
      </c>
      <c r="I141" s="268"/>
      <c r="J141" s="269"/>
      <c r="K141" s="228"/>
    </row>
    <row r="142" spans="1:11" x14ac:dyDescent="0.2">
      <c r="A142" s="270" t="str">
        <f>IF(ISNUMBER(H142)=FALSE,"",133)</f>
        <v/>
      </c>
      <c r="B142" s="271" t="str">
        <f>IF(ISTEXT('[4]Sektorski plasman'!B138)=TRUE,'[4]Sektorski plasman'!B138,"")</f>
        <v/>
      </c>
      <c r="C142" s="272" t="str">
        <f>IF(ISTEXT('[4]Sektorski plasman'!C138)=TRUE,'[4]Sektorski plasman'!C138,"")</f>
        <v/>
      </c>
      <c r="D142" s="273" t="str">
        <f>IF(ISNUMBER('[4]Sektorski plasman'!E138)=TRUE,'[4]Sektorski plasman'!E138,"")</f>
        <v/>
      </c>
      <c r="E142" s="274" t="str">
        <f>IF(ISTEXT('[4]Sektorski plasman'!F138)=TRUE,'[4]Sektorski plasman'!F138,"")</f>
        <v/>
      </c>
      <c r="F142" s="275" t="str">
        <f>IF(ISNUMBER('[4]Sektorski plasman'!D138)=TRUE,'[4]Sektorski plasman'!D138,"")</f>
        <v/>
      </c>
      <c r="G142" s="276" t="str">
        <f>IF(ISNUMBER('[4]Sektorski plasman'!G138)=TRUE,'[4]Sektorski plasman'!G138,"")</f>
        <v/>
      </c>
      <c r="H142" s="277" t="str">
        <f>IF(ISNUMBER('[4]Sektorski plasman'!H138)=TRUE,'[4]Sektorski plasman'!H138,"")</f>
        <v/>
      </c>
      <c r="I142" s="268"/>
      <c r="J142" s="269"/>
      <c r="K142" s="228"/>
    </row>
    <row r="143" spans="1:11" x14ac:dyDescent="0.2">
      <c r="A143" s="270" t="str">
        <f>IF(ISNUMBER(H143)=FALSE,"",134)</f>
        <v/>
      </c>
      <c r="B143" s="271" t="str">
        <f>IF(ISTEXT('[4]Sektorski plasman'!B139)=TRUE,'[4]Sektorski plasman'!B139,"")</f>
        <v/>
      </c>
      <c r="C143" s="272" t="str">
        <f>IF(ISTEXT('[4]Sektorski plasman'!C139)=TRUE,'[4]Sektorski plasman'!C139,"")</f>
        <v/>
      </c>
      <c r="D143" s="273" t="str">
        <f>IF(ISNUMBER('[4]Sektorski plasman'!E139)=TRUE,'[4]Sektorski plasman'!E139,"")</f>
        <v/>
      </c>
      <c r="E143" s="274" t="str">
        <f>IF(ISTEXT('[4]Sektorski plasman'!F139)=TRUE,'[4]Sektorski plasman'!F139,"")</f>
        <v/>
      </c>
      <c r="F143" s="275" t="str">
        <f>IF(ISNUMBER('[4]Sektorski plasman'!D139)=TRUE,'[4]Sektorski plasman'!D139,"")</f>
        <v/>
      </c>
      <c r="G143" s="276" t="str">
        <f>IF(ISNUMBER('[4]Sektorski plasman'!G139)=TRUE,'[4]Sektorski plasman'!G139,"")</f>
        <v/>
      </c>
      <c r="H143" s="277" t="str">
        <f>IF(ISNUMBER('[4]Sektorski plasman'!H139)=TRUE,'[4]Sektorski plasman'!H139,"")</f>
        <v/>
      </c>
      <c r="I143" s="268"/>
      <c r="J143" s="269"/>
      <c r="K143" s="228"/>
    </row>
    <row r="144" spans="1:11" x14ac:dyDescent="0.2">
      <c r="A144" s="270" t="str">
        <f>IF(ISNUMBER(H144)=FALSE,"",135)</f>
        <v/>
      </c>
      <c r="B144" s="271" t="str">
        <f>IF(ISTEXT('[4]Sektorski plasman'!B140)=TRUE,'[4]Sektorski plasman'!B140,"")</f>
        <v/>
      </c>
      <c r="C144" s="272" t="str">
        <f>IF(ISTEXT('[4]Sektorski plasman'!C140)=TRUE,'[4]Sektorski plasman'!C140,"")</f>
        <v/>
      </c>
      <c r="D144" s="273" t="str">
        <f>IF(ISNUMBER('[4]Sektorski plasman'!E140)=TRUE,'[4]Sektorski plasman'!E140,"")</f>
        <v/>
      </c>
      <c r="E144" s="274" t="str">
        <f>IF(ISTEXT('[4]Sektorski plasman'!F140)=TRUE,'[4]Sektorski plasman'!F140,"")</f>
        <v/>
      </c>
      <c r="F144" s="275" t="str">
        <f>IF(ISNUMBER('[4]Sektorski plasman'!D140)=TRUE,'[4]Sektorski plasman'!D140,"")</f>
        <v/>
      </c>
      <c r="G144" s="276" t="str">
        <f>IF(ISNUMBER('[4]Sektorski plasman'!G140)=TRUE,'[4]Sektorski plasman'!G140,"")</f>
        <v/>
      </c>
      <c r="H144" s="277" t="str">
        <f>IF(ISNUMBER('[4]Sektorski plasman'!H140)=TRUE,'[4]Sektorski plasman'!H140,"")</f>
        <v/>
      </c>
      <c r="I144" s="268"/>
      <c r="J144" s="269"/>
      <c r="K144" s="228"/>
    </row>
    <row r="145" spans="1:11" x14ac:dyDescent="0.2">
      <c r="A145" s="270" t="str">
        <f>IF(ISNUMBER(H145)=FALSE,"",136)</f>
        <v/>
      </c>
      <c r="B145" s="271" t="str">
        <f>IF(ISTEXT('[4]Sektorski plasman'!B141)=TRUE,'[4]Sektorski plasman'!B141,"")</f>
        <v/>
      </c>
      <c r="C145" s="272" t="str">
        <f>IF(ISTEXT('[4]Sektorski plasman'!C141)=TRUE,'[4]Sektorski plasman'!C141,"")</f>
        <v/>
      </c>
      <c r="D145" s="273" t="str">
        <f>IF(ISNUMBER('[4]Sektorski plasman'!E141)=TRUE,'[4]Sektorski plasman'!E141,"")</f>
        <v/>
      </c>
      <c r="E145" s="274" t="str">
        <f>IF(ISTEXT('[4]Sektorski plasman'!F141)=TRUE,'[4]Sektorski plasman'!F141,"")</f>
        <v/>
      </c>
      <c r="F145" s="275" t="str">
        <f>IF(ISNUMBER('[4]Sektorski plasman'!D141)=TRUE,'[4]Sektorski plasman'!D141,"")</f>
        <v/>
      </c>
      <c r="G145" s="276" t="str">
        <f>IF(ISNUMBER('[4]Sektorski plasman'!G141)=TRUE,'[4]Sektorski plasman'!G141,"")</f>
        <v/>
      </c>
      <c r="H145" s="277" t="str">
        <f>IF(ISNUMBER('[4]Sektorski plasman'!H141)=TRUE,'[4]Sektorski plasman'!H141,"")</f>
        <v/>
      </c>
      <c r="I145" s="268"/>
      <c r="J145" s="269"/>
      <c r="K145" s="228"/>
    </row>
    <row r="146" spans="1:11" x14ac:dyDescent="0.2">
      <c r="A146" s="270" t="str">
        <f>IF(ISNUMBER(H146)=FALSE,"",137)</f>
        <v/>
      </c>
      <c r="B146" s="271" t="str">
        <f>IF(ISTEXT('[4]Sektorski plasman'!B142)=TRUE,'[4]Sektorski plasman'!B142,"")</f>
        <v/>
      </c>
      <c r="C146" s="272" t="str">
        <f>IF(ISTEXT('[4]Sektorski plasman'!C142)=TRUE,'[4]Sektorski plasman'!C142,"")</f>
        <v/>
      </c>
      <c r="D146" s="273" t="str">
        <f>IF(ISNUMBER('[4]Sektorski plasman'!E142)=TRUE,'[4]Sektorski plasman'!E142,"")</f>
        <v/>
      </c>
      <c r="E146" s="274" t="str">
        <f>IF(ISTEXT('[4]Sektorski plasman'!F142)=TRUE,'[4]Sektorski plasman'!F142,"")</f>
        <v/>
      </c>
      <c r="F146" s="275" t="str">
        <f>IF(ISNUMBER('[4]Sektorski plasman'!D142)=TRUE,'[4]Sektorski plasman'!D142,"")</f>
        <v/>
      </c>
      <c r="G146" s="276" t="str">
        <f>IF(ISNUMBER('[4]Sektorski plasman'!G142)=TRUE,'[4]Sektorski plasman'!G142,"")</f>
        <v/>
      </c>
      <c r="H146" s="277" t="str">
        <f>IF(ISNUMBER('[4]Sektorski plasman'!H142)=TRUE,'[4]Sektorski plasman'!H142,"")</f>
        <v/>
      </c>
      <c r="I146" s="268"/>
      <c r="J146" s="269"/>
      <c r="K146" s="228"/>
    </row>
    <row r="147" spans="1:11" x14ac:dyDescent="0.2">
      <c r="A147" s="270" t="str">
        <f>IF(ISNUMBER(H147)=FALSE,"",138)</f>
        <v/>
      </c>
      <c r="B147" s="271" t="str">
        <f>IF(ISTEXT('[4]Sektorski plasman'!B143)=TRUE,'[4]Sektorski plasman'!B143,"")</f>
        <v/>
      </c>
      <c r="C147" s="272" t="str">
        <f>IF(ISTEXT('[4]Sektorski plasman'!C143)=TRUE,'[4]Sektorski plasman'!C143,"")</f>
        <v/>
      </c>
      <c r="D147" s="273" t="str">
        <f>IF(ISNUMBER('[4]Sektorski plasman'!E143)=TRUE,'[4]Sektorski plasman'!E143,"")</f>
        <v/>
      </c>
      <c r="E147" s="274" t="str">
        <f>IF(ISTEXT('[4]Sektorski plasman'!F143)=TRUE,'[4]Sektorski plasman'!F143,"")</f>
        <v/>
      </c>
      <c r="F147" s="275" t="str">
        <f>IF(ISNUMBER('[4]Sektorski plasman'!D143)=TRUE,'[4]Sektorski plasman'!D143,"")</f>
        <v/>
      </c>
      <c r="G147" s="276" t="str">
        <f>IF(ISNUMBER('[4]Sektorski plasman'!G143)=TRUE,'[4]Sektorski plasman'!G143,"")</f>
        <v/>
      </c>
      <c r="H147" s="277" t="str">
        <f>IF(ISNUMBER('[4]Sektorski plasman'!H143)=TRUE,'[4]Sektorski plasman'!H143,"")</f>
        <v/>
      </c>
      <c r="I147" s="268"/>
      <c r="J147" s="269"/>
      <c r="K147" s="228"/>
    </row>
    <row r="148" spans="1:11" x14ac:dyDescent="0.2">
      <c r="A148" s="270" t="str">
        <f>IF(ISNUMBER(H148)=FALSE,"",139)</f>
        <v/>
      </c>
      <c r="B148" s="271" t="str">
        <f>IF(ISTEXT('[4]Sektorski plasman'!B144)=TRUE,'[4]Sektorski plasman'!B144,"")</f>
        <v/>
      </c>
      <c r="C148" s="272" t="str">
        <f>IF(ISTEXT('[4]Sektorski plasman'!C144)=TRUE,'[4]Sektorski plasman'!C144,"")</f>
        <v/>
      </c>
      <c r="D148" s="273" t="str">
        <f>IF(ISNUMBER('[4]Sektorski plasman'!E144)=TRUE,'[4]Sektorski plasman'!E144,"")</f>
        <v/>
      </c>
      <c r="E148" s="274" t="str">
        <f>IF(ISTEXT('[4]Sektorski plasman'!F144)=TRUE,'[4]Sektorski plasman'!F144,"")</f>
        <v/>
      </c>
      <c r="F148" s="275" t="str">
        <f>IF(ISNUMBER('[4]Sektorski plasman'!D144)=TRUE,'[4]Sektorski plasman'!D144,"")</f>
        <v/>
      </c>
      <c r="G148" s="276" t="str">
        <f>IF(ISNUMBER('[4]Sektorski plasman'!G144)=TRUE,'[4]Sektorski plasman'!G144,"")</f>
        <v/>
      </c>
      <c r="H148" s="277" t="str">
        <f>IF(ISNUMBER('[4]Sektorski plasman'!H144)=TRUE,'[4]Sektorski plasman'!H144,"")</f>
        <v/>
      </c>
      <c r="I148" s="268"/>
      <c r="J148" s="269"/>
      <c r="K148" s="228"/>
    </row>
    <row r="149" spans="1:11" x14ac:dyDescent="0.2">
      <c r="A149" s="270" t="str">
        <f>IF(ISNUMBER(H149)=FALSE,"",140)</f>
        <v/>
      </c>
      <c r="B149" s="271" t="str">
        <f>IF(ISTEXT('[4]Sektorski plasman'!B145)=TRUE,'[4]Sektorski plasman'!B145,"")</f>
        <v/>
      </c>
      <c r="C149" s="272" t="str">
        <f>IF(ISTEXT('[4]Sektorski plasman'!C145)=TRUE,'[4]Sektorski plasman'!C145,"")</f>
        <v/>
      </c>
      <c r="D149" s="273" t="str">
        <f>IF(ISNUMBER('[4]Sektorski plasman'!E145)=TRUE,'[4]Sektorski plasman'!E145,"")</f>
        <v/>
      </c>
      <c r="E149" s="274" t="str">
        <f>IF(ISTEXT('[4]Sektorski plasman'!F145)=TRUE,'[4]Sektorski plasman'!F145,"")</f>
        <v/>
      </c>
      <c r="F149" s="275" t="str">
        <f>IF(ISNUMBER('[4]Sektorski plasman'!D145)=TRUE,'[4]Sektorski plasman'!D145,"")</f>
        <v/>
      </c>
      <c r="G149" s="276" t="str">
        <f>IF(ISNUMBER('[4]Sektorski plasman'!G145)=TRUE,'[4]Sektorski plasman'!G145,"")</f>
        <v/>
      </c>
      <c r="H149" s="277" t="str">
        <f>IF(ISNUMBER('[4]Sektorski plasman'!H145)=TRUE,'[4]Sektorski plasman'!H145,"")</f>
        <v/>
      </c>
      <c r="I149" s="268"/>
      <c r="J149" s="269"/>
      <c r="K149" s="228"/>
    </row>
    <row r="150" spans="1:11" x14ac:dyDescent="0.2">
      <c r="A150" s="270" t="str">
        <f>IF(ISNUMBER(H150)=FALSE,"",141)</f>
        <v/>
      </c>
      <c r="B150" s="271" t="str">
        <f>IF(ISTEXT('[4]Sektorski plasman'!B146)=TRUE,'[4]Sektorski plasman'!B146,"")</f>
        <v/>
      </c>
      <c r="C150" s="272" t="str">
        <f>IF(ISTEXT('[4]Sektorski plasman'!C146)=TRUE,'[4]Sektorski plasman'!C146,"")</f>
        <v/>
      </c>
      <c r="D150" s="273" t="str">
        <f>IF(ISNUMBER('[4]Sektorski plasman'!E146)=TRUE,'[4]Sektorski plasman'!E146,"")</f>
        <v/>
      </c>
      <c r="E150" s="274" t="str">
        <f>IF(ISTEXT('[4]Sektorski plasman'!F146)=TRUE,'[4]Sektorski plasman'!F146,"")</f>
        <v/>
      </c>
      <c r="F150" s="275" t="str">
        <f>IF(ISNUMBER('[4]Sektorski plasman'!D146)=TRUE,'[4]Sektorski plasman'!D146,"")</f>
        <v/>
      </c>
      <c r="G150" s="276" t="str">
        <f>IF(ISNUMBER('[4]Sektorski plasman'!G146)=TRUE,'[4]Sektorski plasman'!G146,"")</f>
        <v/>
      </c>
      <c r="H150" s="277" t="str">
        <f>IF(ISNUMBER('[4]Sektorski plasman'!H146)=TRUE,'[4]Sektorski plasman'!H146,"")</f>
        <v/>
      </c>
      <c r="I150" s="268"/>
      <c r="J150" s="269"/>
      <c r="K150" s="228"/>
    </row>
    <row r="151" spans="1:11" x14ac:dyDescent="0.2">
      <c r="A151" s="270" t="str">
        <f>IF(ISNUMBER(H151)=FALSE,"",142)</f>
        <v/>
      </c>
      <c r="B151" s="271" t="str">
        <f>IF(ISTEXT('[4]Sektorski plasman'!B147)=TRUE,'[4]Sektorski plasman'!B147,"")</f>
        <v/>
      </c>
      <c r="C151" s="272" t="str">
        <f>IF(ISTEXT('[4]Sektorski plasman'!C147)=TRUE,'[4]Sektorski plasman'!C147,"")</f>
        <v/>
      </c>
      <c r="D151" s="273" t="str">
        <f>IF(ISNUMBER('[4]Sektorski plasman'!E147)=TRUE,'[4]Sektorski plasman'!E147,"")</f>
        <v/>
      </c>
      <c r="E151" s="274" t="str">
        <f>IF(ISTEXT('[4]Sektorski plasman'!F147)=TRUE,'[4]Sektorski plasman'!F147,"")</f>
        <v/>
      </c>
      <c r="F151" s="275" t="str">
        <f>IF(ISNUMBER('[4]Sektorski plasman'!D147)=TRUE,'[4]Sektorski plasman'!D147,"")</f>
        <v/>
      </c>
      <c r="G151" s="276" t="str">
        <f>IF(ISNUMBER('[4]Sektorski plasman'!G147)=TRUE,'[4]Sektorski plasman'!G147,"")</f>
        <v/>
      </c>
      <c r="H151" s="277" t="str">
        <f>IF(ISNUMBER('[4]Sektorski plasman'!H147)=TRUE,'[4]Sektorski plasman'!H147,"")</f>
        <v/>
      </c>
      <c r="I151" s="268"/>
      <c r="J151" s="269"/>
      <c r="K151" s="228"/>
    </row>
    <row r="152" spans="1:11" x14ac:dyDescent="0.2">
      <c r="A152" s="270" t="str">
        <f>IF(ISNUMBER(H152)=FALSE,"",143)</f>
        <v/>
      </c>
      <c r="B152" s="271" t="str">
        <f>IF(ISTEXT('[4]Sektorski plasman'!B148)=TRUE,'[4]Sektorski plasman'!B148,"")</f>
        <v/>
      </c>
      <c r="C152" s="272" t="str">
        <f>IF(ISTEXT('[4]Sektorski plasman'!C148)=TRUE,'[4]Sektorski plasman'!C148,"")</f>
        <v/>
      </c>
      <c r="D152" s="273" t="str">
        <f>IF(ISNUMBER('[4]Sektorski plasman'!E148)=TRUE,'[4]Sektorski plasman'!E148,"")</f>
        <v/>
      </c>
      <c r="E152" s="274" t="str">
        <f>IF(ISTEXT('[4]Sektorski plasman'!F148)=TRUE,'[4]Sektorski plasman'!F148,"")</f>
        <v/>
      </c>
      <c r="F152" s="275" t="str">
        <f>IF(ISNUMBER('[4]Sektorski plasman'!D148)=TRUE,'[4]Sektorski plasman'!D148,"")</f>
        <v/>
      </c>
      <c r="G152" s="276" t="str">
        <f>IF(ISNUMBER('[4]Sektorski plasman'!G148)=TRUE,'[4]Sektorski plasman'!G148,"")</f>
        <v/>
      </c>
      <c r="H152" s="277" t="str">
        <f>IF(ISNUMBER('[4]Sektorski plasman'!H148)=TRUE,'[4]Sektorski plasman'!H148,"")</f>
        <v/>
      </c>
      <c r="I152" s="268"/>
      <c r="J152" s="269"/>
      <c r="K152" s="228"/>
    </row>
    <row r="153" spans="1:11" x14ac:dyDescent="0.2">
      <c r="A153" s="270" t="str">
        <f>IF(ISNUMBER(H153)=FALSE,"",144)</f>
        <v/>
      </c>
      <c r="B153" s="271" t="str">
        <f>IF(ISTEXT('[4]Sektorski plasman'!B149)=TRUE,'[4]Sektorski plasman'!B149,"")</f>
        <v/>
      </c>
      <c r="C153" s="272" t="str">
        <f>IF(ISTEXT('[4]Sektorski plasman'!C149)=TRUE,'[4]Sektorski plasman'!C149,"")</f>
        <v/>
      </c>
      <c r="D153" s="273" t="str">
        <f>IF(ISNUMBER('[4]Sektorski plasman'!E149)=TRUE,'[4]Sektorski plasman'!E149,"")</f>
        <v/>
      </c>
      <c r="E153" s="274" t="str">
        <f>IF(ISTEXT('[4]Sektorski plasman'!F149)=TRUE,'[4]Sektorski plasman'!F149,"")</f>
        <v/>
      </c>
      <c r="F153" s="275" t="str">
        <f>IF(ISNUMBER('[4]Sektorski plasman'!D149)=TRUE,'[4]Sektorski plasman'!D149,"")</f>
        <v/>
      </c>
      <c r="G153" s="276" t="str">
        <f>IF(ISNUMBER('[4]Sektorski plasman'!G149)=TRUE,'[4]Sektorski plasman'!G149,"")</f>
        <v/>
      </c>
      <c r="H153" s="277" t="str">
        <f>IF(ISNUMBER('[4]Sektorski plasman'!H149)=TRUE,'[4]Sektorski plasman'!H149,"")</f>
        <v/>
      </c>
      <c r="I153" s="268"/>
      <c r="J153" s="269"/>
      <c r="K153" s="228"/>
    </row>
    <row r="154" spans="1:11" x14ac:dyDescent="0.2">
      <c r="A154" s="270" t="str">
        <f>IF(ISNUMBER(H154)=FALSE,"",145)</f>
        <v/>
      </c>
      <c r="B154" s="271" t="str">
        <f>IF(ISTEXT('[4]Sektorski plasman'!B150)=TRUE,'[4]Sektorski plasman'!B150,"")</f>
        <v/>
      </c>
      <c r="C154" s="272" t="str">
        <f>IF(ISTEXT('[4]Sektorski plasman'!C150)=TRUE,'[4]Sektorski plasman'!C150,"")</f>
        <v/>
      </c>
      <c r="D154" s="273" t="str">
        <f>IF(ISNUMBER('[4]Sektorski plasman'!E150)=TRUE,'[4]Sektorski plasman'!E150,"")</f>
        <v/>
      </c>
      <c r="E154" s="274" t="str">
        <f>IF(ISTEXT('[4]Sektorski plasman'!F150)=TRUE,'[4]Sektorski plasman'!F150,"")</f>
        <v/>
      </c>
      <c r="F154" s="275" t="str">
        <f>IF(ISNUMBER('[4]Sektorski plasman'!D150)=TRUE,'[4]Sektorski plasman'!D150,"")</f>
        <v/>
      </c>
      <c r="G154" s="276" t="str">
        <f>IF(ISNUMBER('[4]Sektorski plasman'!G150)=TRUE,'[4]Sektorski plasman'!G150,"")</f>
        <v/>
      </c>
      <c r="H154" s="277" t="str">
        <f>IF(ISNUMBER('[4]Sektorski plasman'!H150)=TRUE,'[4]Sektorski plasman'!H150,"")</f>
        <v/>
      </c>
      <c r="I154" s="268"/>
      <c r="J154" s="269"/>
      <c r="K154" s="228"/>
    </row>
    <row r="155" spans="1:11" x14ac:dyDescent="0.2">
      <c r="A155" s="270" t="str">
        <f>IF(ISNUMBER(H155)=FALSE,"",146)</f>
        <v/>
      </c>
      <c r="B155" s="271" t="str">
        <f>IF(ISTEXT('[4]Sektorski plasman'!B151)=TRUE,'[4]Sektorski plasman'!B151,"")</f>
        <v/>
      </c>
      <c r="C155" s="272" t="str">
        <f>IF(ISTEXT('[4]Sektorski plasman'!C151)=TRUE,'[4]Sektorski plasman'!C151,"")</f>
        <v/>
      </c>
      <c r="D155" s="273" t="str">
        <f>IF(ISNUMBER('[4]Sektorski plasman'!E151)=TRUE,'[4]Sektorski plasman'!E151,"")</f>
        <v/>
      </c>
      <c r="E155" s="274" t="str">
        <f>IF(ISTEXT('[4]Sektorski plasman'!F151)=TRUE,'[4]Sektorski plasman'!F151,"")</f>
        <v/>
      </c>
      <c r="F155" s="275" t="str">
        <f>IF(ISNUMBER('[4]Sektorski plasman'!D151)=TRUE,'[4]Sektorski plasman'!D151,"")</f>
        <v/>
      </c>
      <c r="G155" s="276" t="str">
        <f>IF(ISNUMBER('[4]Sektorski plasman'!G151)=TRUE,'[4]Sektorski plasman'!G151,"")</f>
        <v/>
      </c>
      <c r="H155" s="277" t="str">
        <f>IF(ISNUMBER('[4]Sektorski plasman'!H151)=TRUE,'[4]Sektorski plasman'!H151,"")</f>
        <v/>
      </c>
      <c r="I155" s="268"/>
      <c r="J155" s="269"/>
      <c r="K155" s="228"/>
    </row>
    <row r="156" spans="1:11" x14ac:dyDescent="0.2">
      <c r="A156" s="270" t="str">
        <f>IF(ISNUMBER(H156)=FALSE,"",147)</f>
        <v/>
      </c>
      <c r="B156" s="271" t="str">
        <f>IF(ISTEXT('[4]Sektorski plasman'!B152)=TRUE,'[4]Sektorski plasman'!B152,"")</f>
        <v/>
      </c>
      <c r="C156" s="272" t="str">
        <f>IF(ISTEXT('[4]Sektorski plasman'!C152)=TRUE,'[4]Sektorski plasman'!C152,"")</f>
        <v/>
      </c>
      <c r="D156" s="273" t="str">
        <f>IF(ISNUMBER('[4]Sektorski plasman'!E152)=TRUE,'[4]Sektorski plasman'!E152,"")</f>
        <v/>
      </c>
      <c r="E156" s="274" t="str">
        <f>IF(ISTEXT('[4]Sektorski plasman'!F152)=TRUE,'[4]Sektorski plasman'!F152,"")</f>
        <v/>
      </c>
      <c r="F156" s="275" t="str">
        <f>IF(ISNUMBER('[4]Sektorski plasman'!D152)=TRUE,'[4]Sektorski plasman'!D152,"")</f>
        <v/>
      </c>
      <c r="G156" s="276" t="str">
        <f>IF(ISNUMBER('[4]Sektorski plasman'!G152)=TRUE,'[4]Sektorski plasman'!G152,"")</f>
        <v/>
      </c>
      <c r="H156" s="277" t="str">
        <f>IF(ISNUMBER('[4]Sektorski plasman'!H152)=TRUE,'[4]Sektorski plasman'!H152,"")</f>
        <v/>
      </c>
      <c r="I156" s="268"/>
      <c r="J156" s="269"/>
      <c r="K156" s="228"/>
    </row>
    <row r="157" spans="1:11" x14ac:dyDescent="0.2">
      <c r="A157" s="270" t="str">
        <f>IF(ISNUMBER(H157)=FALSE,"",148)</f>
        <v/>
      </c>
      <c r="B157" s="271" t="str">
        <f>IF(ISTEXT('[4]Sektorski plasman'!B153)=TRUE,'[4]Sektorski plasman'!B153,"")</f>
        <v/>
      </c>
      <c r="C157" s="272" t="str">
        <f>IF(ISTEXT('[4]Sektorski plasman'!C153)=TRUE,'[4]Sektorski plasman'!C153,"")</f>
        <v/>
      </c>
      <c r="D157" s="273" t="str">
        <f>IF(ISNUMBER('[4]Sektorski plasman'!E153)=TRUE,'[4]Sektorski plasman'!E153,"")</f>
        <v/>
      </c>
      <c r="E157" s="274" t="str">
        <f>IF(ISTEXT('[4]Sektorski plasman'!F153)=TRUE,'[4]Sektorski plasman'!F153,"")</f>
        <v/>
      </c>
      <c r="F157" s="275" t="str">
        <f>IF(ISNUMBER('[4]Sektorski plasman'!D153)=TRUE,'[4]Sektorski plasman'!D153,"")</f>
        <v/>
      </c>
      <c r="G157" s="276" t="str">
        <f>IF(ISNUMBER('[4]Sektorski plasman'!G153)=TRUE,'[4]Sektorski plasman'!G153,"")</f>
        <v/>
      </c>
      <c r="H157" s="277" t="str">
        <f>IF(ISNUMBER('[4]Sektorski plasman'!H153)=TRUE,'[4]Sektorski plasman'!H153,"")</f>
        <v/>
      </c>
      <c r="I157" s="268"/>
      <c r="J157" s="269"/>
      <c r="K157" s="228"/>
    </row>
    <row r="158" spans="1:11" x14ac:dyDescent="0.2">
      <c r="A158" s="270" t="str">
        <f>IF(ISNUMBER(H158)=FALSE,"",149)</f>
        <v/>
      </c>
      <c r="B158" s="271" t="str">
        <f>IF(ISTEXT('[4]Sektorski plasman'!B154)=TRUE,'[4]Sektorski plasman'!B154,"")</f>
        <v/>
      </c>
      <c r="C158" s="272" t="str">
        <f>IF(ISTEXT('[4]Sektorski plasman'!C154)=TRUE,'[4]Sektorski plasman'!C154,"")</f>
        <v/>
      </c>
      <c r="D158" s="273" t="str">
        <f>IF(ISNUMBER('[4]Sektorski plasman'!E154)=TRUE,'[4]Sektorski plasman'!E154,"")</f>
        <v/>
      </c>
      <c r="E158" s="274" t="str">
        <f>IF(ISTEXT('[4]Sektorski plasman'!F154)=TRUE,'[4]Sektorski plasman'!F154,"")</f>
        <v/>
      </c>
      <c r="F158" s="275" t="str">
        <f>IF(ISNUMBER('[4]Sektorski plasman'!D154)=TRUE,'[4]Sektorski plasman'!D154,"")</f>
        <v/>
      </c>
      <c r="G158" s="276" t="str">
        <f>IF(ISNUMBER('[4]Sektorski plasman'!G154)=TRUE,'[4]Sektorski plasman'!G154,"")</f>
        <v/>
      </c>
      <c r="H158" s="277" t="str">
        <f>IF(ISNUMBER('[4]Sektorski plasman'!H154)=TRUE,'[4]Sektorski plasman'!H154,"")</f>
        <v/>
      </c>
      <c r="I158" s="268"/>
      <c r="J158" s="269"/>
      <c r="K158" s="228"/>
    </row>
    <row r="159" spans="1:11" x14ac:dyDescent="0.2">
      <c r="A159" s="278" t="str">
        <f>IF(ISNUMBER(H159)=FALSE,"",150)</f>
        <v/>
      </c>
      <c r="B159" s="279" t="str">
        <f>IF(ISTEXT('[4]Sektorski plasman'!B155)=TRUE,'[4]Sektorski plasman'!B155,"")</f>
        <v/>
      </c>
      <c r="C159" s="280" t="str">
        <f>IF(ISTEXT('[4]Sektorski plasman'!C155)=TRUE,'[4]Sektorski plasman'!C155,"")</f>
        <v/>
      </c>
      <c r="D159" s="281" t="str">
        <f>IF(ISNUMBER('[4]Sektorski plasman'!E155)=TRUE,'[4]Sektorski plasman'!E155,"")</f>
        <v/>
      </c>
      <c r="E159" s="282" t="str">
        <f>IF(ISTEXT('[4]Sektorski plasman'!F155)=TRUE,'[4]Sektorski plasman'!F155,"")</f>
        <v/>
      </c>
      <c r="F159" s="283" t="str">
        <f>IF(ISNUMBER('[4]Sektorski plasman'!D155)=TRUE,'[4]Sektorski plasman'!D155,"")</f>
        <v/>
      </c>
      <c r="G159" s="284" t="str">
        <f>IF(ISNUMBER('[4]Sektorski plasman'!G155)=TRUE,'[4]Sektorski plasman'!G155,"")</f>
        <v/>
      </c>
      <c r="H159" s="277" t="str">
        <f>IF(ISNUMBER('[4]Sektorski plasman'!H155)=TRUE,'[4]Sektorski plasman'!H155,"")</f>
        <v/>
      </c>
      <c r="I159" s="268"/>
      <c r="J159" s="269"/>
      <c r="K159" s="228"/>
    </row>
    <row r="160" spans="1:11" x14ac:dyDescent="0.2">
      <c r="B160" s="285"/>
      <c r="C160" s="285"/>
      <c r="D160" s="240"/>
      <c r="F160" s="286"/>
      <c r="G160" s="240"/>
      <c r="I160" s="240"/>
      <c r="J160" s="269"/>
      <c r="K160" s="228"/>
    </row>
    <row r="161" spans="2:11" x14ac:dyDescent="0.2">
      <c r="B161" s="285"/>
      <c r="C161" s="285"/>
      <c r="D161" s="240"/>
      <c r="F161" s="286"/>
      <c r="G161" s="240"/>
      <c r="I161" s="240"/>
      <c r="J161" s="269"/>
      <c r="K161" s="228"/>
    </row>
    <row r="162" spans="2:11" x14ac:dyDescent="0.2">
      <c r="B162" s="285"/>
      <c r="C162" s="285"/>
      <c r="D162" s="240"/>
      <c r="F162" s="286"/>
      <c r="G162" s="240"/>
      <c r="I162" s="240"/>
      <c r="J162" s="269"/>
      <c r="K162" s="228"/>
    </row>
    <row r="163" spans="2:11" x14ac:dyDescent="0.2">
      <c r="F163" s="286"/>
      <c r="I163" s="240"/>
      <c r="J163" s="269"/>
      <c r="K163" s="228"/>
    </row>
    <row r="164" spans="2:11" x14ac:dyDescent="0.2">
      <c r="F164" s="286"/>
      <c r="I164" s="240"/>
      <c r="J164" s="269"/>
      <c r="K164" s="228"/>
    </row>
    <row r="165" spans="2:11" x14ac:dyDescent="0.2">
      <c r="F165" s="286"/>
      <c r="I165" s="240"/>
      <c r="J165" s="269"/>
      <c r="K165" s="228"/>
    </row>
    <row r="166" spans="2:11" x14ac:dyDescent="0.2">
      <c r="F166" s="286"/>
      <c r="I166" s="240"/>
      <c r="J166" s="269"/>
      <c r="K166" s="228"/>
    </row>
    <row r="167" spans="2:11" x14ac:dyDescent="0.2">
      <c r="F167" s="286"/>
      <c r="I167" s="240"/>
      <c r="J167" s="269"/>
      <c r="K167" s="228"/>
    </row>
    <row r="168" spans="2:11" x14ac:dyDescent="0.2">
      <c r="F168" s="286"/>
      <c r="I168" s="240"/>
      <c r="J168" s="269"/>
      <c r="K168" s="228"/>
    </row>
    <row r="169" spans="2:11" x14ac:dyDescent="0.2">
      <c r="F169" s="286"/>
      <c r="I169" s="240"/>
      <c r="J169" s="269"/>
      <c r="K169" s="228"/>
    </row>
    <row r="170" spans="2:11" x14ac:dyDescent="0.2">
      <c r="F170" s="286"/>
      <c r="I170" s="240"/>
      <c r="J170" s="269"/>
      <c r="K170" s="228"/>
    </row>
    <row r="171" spans="2:11" x14ac:dyDescent="0.2">
      <c r="F171" s="286"/>
      <c r="I171" s="240"/>
      <c r="J171" s="269"/>
      <c r="K171" s="228"/>
    </row>
    <row r="172" spans="2:11" x14ac:dyDescent="0.2">
      <c r="F172" s="286"/>
      <c r="I172" s="240"/>
      <c r="J172" s="269"/>
      <c r="K172" s="228"/>
    </row>
    <row r="173" spans="2:11" x14ac:dyDescent="0.2">
      <c r="F173" s="286"/>
      <c r="I173" s="240"/>
      <c r="J173" s="269"/>
      <c r="K173" s="228"/>
    </row>
    <row r="174" spans="2:11" x14ac:dyDescent="0.2">
      <c r="F174" s="286"/>
      <c r="I174" s="240"/>
      <c r="J174" s="269"/>
      <c r="K174" s="228"/>
    </row>
    <row r="175" spans="2:11" x14ac:dyDescent="0.2">
      <c r="F175" s="286"/>
      <c r="I175" s="240"/>
      <c r="J175" s="269"/>
      <c r="K175" s="228"/>
    </row>
    <row r="176" spans="2:11" x14ac:dyDescent="0.2">
      <c r="F176" s="286"/>
      <c r="I176" s="240"/>
      <c r="J176" s="269"/>
      <c r="K176" s="228"/>
    </row>
    <row r="177" spans="2:11" x14ac:dyDescent="0.2">
      <c r="F177" s="286"/>
      <c r="I177" s="240"/>
      <c r="J177" s="269"/>
      <c r="K177" s="228"/>
    </row>
    <row r="178" spans="2:11" x14ac:dyDescent="0.2">
      <c r="F178" s="286"/>
      <c r="I178" s="240"/>
      <c r="J178" s="269"/>
      <c r="K178" s="228"/>
    </row>
    <row r="179" spans="2:11" x14ac:dyDescent="0.2">
      <c r="F179" s="286"/>
      <c r="I179" s="240"/>
      <c r="J179" s="269"/>
      <c r="K179" s="228"/>
    </row>
    <row r="180" spans="2:11" x14ac:dyDescent="0.2">
      <c r="F180" s="286"/>
      <c r="I180" s="240"/>
      <c r="J180" s="269"/>
      <c r="K180" s="228"/>
    </row>
    <row r="181" spans="2:11" x14ac:dyDescent="0.2">
      <c r="F181" s="286"/>
      <c r="I181" s="240"/>
      <c r="J181" s="269"/>
      <c r="K181" s="228"/>
    </row>
    <row r="182" spans="2:11" x14ac:dyDescent="0.2">
      <c r="B182" s="240"/>
    </row>
    <row r="183" spans="2:11" x14ac:dyDescent="0.2">
      <c r="B183" s="240"/>
    </row>
    <row r="184" spans="2:11" x14ac:dyDescent="0.2">
      <c r="B184" s="240"/>
    </row>
    <row r="185" spans="2:11" x14ac:dyDescent="0.2">
      <c r="B185" s="240"/>
    </row>
    <row r="186" spans="2:11" x14ac:dyDescent="0.2">
      <c r="B186" s="24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9535-03E0-4C24-919F-71B8AE80D590}">
  <sheetPr codeName="Sheet18">
    <tabColor rgb="FF00B0F0"/>
    <pageSetUpPr autoPageBreaks="0" fitToPage="1"/>
  </sheetPr>
  <dimension ref="A1:K186"/>
  <sheetViews>
    <sheetView showRowColHeaders="0" showWhiteSpace="0" zoomScaleNormal="100" workbookViewId="0">
      <selection activeCell="I40" sqref="I40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IF(ISNONTEXT('[5]Organizacija natjecanja'!$H$2)=TRUE,"",'[5]Organizacija natjecanja'!$H$2)</f>
        <v>2. kolo lige veterana SSRD MŽ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IF(ISNONTEXT('[5]Organizacija natjecanja'!$H$5)=TRUE,"",'[5]Organizacija natjecanja'!$H$5)</f>
        <v>30.05.2026., Turčišće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IF(ISNONTEXT('[5]Organizacija natjecanja'!$H$7)=TRUE,"",'[5]Organizacija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IF(ISNONTEXT('[5]Organizacija natjecanja'!$H$13)=TRUE,"",'[5]Organizacija natjecanja'!$H$13)</f>
        <v>Ribica Turčišće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IF(ISNONTEXT('[5]Organizacija natjecanja'!$H$4)=TRUE,"",'[5]Organizacija natjecanja'!$H$4)</f>
        <v>Stara Graba Turčišće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IF(ISBLANK('[5]Organizacija natjecanja'!$H$9)=TRUE,"",'[5]Organizacija natjecanja'!$H$9)</f>
        <v>VETERANI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IF(ISTEXT('[5]Sektorski plasman'!B6)=TRUE,'[5]Sektorski plasman'!B6,"")</f>
        <v>Nađ Nenad</v>
      </c>
      <c r="C10" s="42" t="str">
        <f>IF(ISTEXT('[5]Sektorski plasman'!C6)=TRUE,'[5]Sektorski plasman'!C6,"")</f>
        <v>Linjak Palovec</v>
      </c>
      <c r="D10" s="43">
        <f>IF(ISNUMBER('[5]Sektorski plasman'!E6)=TRUE,'[5]Sektorski plasman'!E6,"")</f>
        <v>8</v>
      </c>
      <c r="E10" s="44" t="str">
        <f>IF(ISTEXT('[5]Sektorski plasman'!F6)=TRUE,'[5]Sektorski plasman'!F6,"")</f>
        <v>A</v>
      </c>
      <c r="F10" s="45">
        <f>IF(ISNUMBER('[5]Sektorski plasman'!D6)=TRUE,'[5]Sektorski plasman'!D6,"")</f>
        <v>2110</v>
      </c>
      <c r="G10" s="46">
        <f>IF(ISNUMBER('[5]Sektorski plasman'!G6)=TRUE,'[5]Sektorski plasman'!G6,"")</f>
        <v>1</v>
      </c>
      <c r="H10" s="47">
        <f>IF(ISNUMBER('[5]Sektorski plasman'!H6)=TRUE,'[5]Sektorski plasman'!H6,"")</f>
        <v>1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IF(ISTEXT('[5]Sektorski plasman'!B7)=TRUE,'[5]Sektorski plasman'!B7,"")</f>
        <v xml:space="preserve">Horvat Dragutin </v>
      </c>
      <c r="C11" s="52" t="str">
        <f>IF(ISTEXT('[5]Sektorski plasman'!C7)=TRUE,'[5]Sektorski plasman'!C7,"")</f>
        <v>Som Kotoriba</v>
      </c>
      <c r="D11" s="53">
        <f>IF(ISNUMBER('[5]Sektorski plasman'!E7)=TRUE,'[5]Sektorski plasman'!E7,"")</f>
        <v>1</v>
      </c>
      <c r="E11" s="54" t="str">
        <f>IF(ISTEXT('[5]Sektorski plasman'!F7)=TRUE,'[5]Sektorski plasman'!F7,"")</f>
        <v>A</v>
      </c>
      <c r="F11" s="55">
        <f>IF(ISNUMBER('[5]Sektorski plasman'!D7)=TRUE,'[5]Sektorski plasman'!D7,"")</f>
        <v>1380</v>
      </c>
      <c r="G11" s="56">
        <f>IF(ISNUMBER('[5]Sektorski plasman'!G7)=TRUE,'[5]Sektorski plasman'!G7,"")</f>
        <v>2</v>
      </c>
      <c r="H11" s="57">
        <f>IF(ISNUMBER('[5]Sektorski plasman'!H7)=TRUE,'[5]Sektorski plasman'!H7,"")</f>
        <v>4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IF(ISTEXT('[5]Sektorski plasman'!B8)=TRUE,'[5]Sektorski plasman'!B8,"")</f>
        <v>Kedmenec Dragutin</v>
      </c>
      <c r="C12" s="52" t="str">
        <f>IF(ISTEXT('[5]Sektorski plasman'!C8)=TRUE,'[5]Sektorski plasman'!C8,"")</f>
        <v>Klen Sveta Marija</v>
      </c>
      <c r="D12" s="53">
        <f>IF(ISNUMBER('[5]Sektorski plasman'!E8)=TRUE,'[5]Sektorski plasman'!E8,"")</f>
        <v>3</v>
      </c>
      <c r="E12" s="54" t="str">
        <f>IF(ISTEXT('[5]Sektorski plasman'!F8)=TRUE,'[5]Sektorski plasman'!F8,"")</f>
        <v>A</v>
      </c>
      <c r="F12" s="55">
        <f>IF(ISNUMBER('[5]Sektorski plasman'!D8)=TRUE,'[5]Sektorski plasman'!D8,"")</f>
        <v>1335</v>
      </c>
      <c r="G12" s="56">
        <f>IF(ISNUMBER('[5]Sektorski plasman'!G8)=TRUE,'[5]Sektorski plasman'!G8,"")</f>
        <v>3</v>
      </c>
      <c r="H12" s="57">
        <f>IF(ISNUMBER('[5]Sektorski plasman'!H8)=TRUE,'[5]Sektorski plasman'!H8,"")</f>
        <v>6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IF(ISTEXT('[5]Sektorski plasman'!B9)=TRUE,'[5]Sektorski plasman'!B9,"")</f>
        <v>Marđetko Josip</v>
      </c>
      <c r="C13" s="52" t="str">
        <f>IF(ISTEXT('[5]Sektorski plasman'!C9)=TRUE,'[5]Sektorski plasman'!C9,"")</f>
        <v>Som Kotoriba</v>
      </c>
      <c r="D13" s="53">
        <f>IF(ISNUMBER('[5]Sektorski plasman'!E9)=TRUE,'[5]Sektorski plasman'!E9,"")</f>
        <v>9</v>
      </c>
      <c r="E13" s="54" t="str">
        <f>IF(ISTEXT('[5]Sektorski plasman'!F9)=TRUE,'[5]Sektorski plasman'!F9,"")</f>
        <v>A</v>
      </c>
      <c r="F13" s="55">
        <f>IF(ISNUMBER('[5]Sektorski plasman'!D9)=TRUE,'[5]Sektorski plasman'!D9,"")</f>
        <v>1180</v>
      </c>
      <c r="G13" s="56">
        <f>IF(ISNUMBER('[5]Sektorski plasman'!G9)=TRUE,'[5]Sektorski plasman'!G9,"")</f>
        <v>4</v>
      </c>
      <c r="H13" s="57">
        <f>IF(ISNUMBER('[5]Sektorski plasman'!H9)=TRUE,'[5]Sektorski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IF(ISTEXT('[5]Sektorski plasman'!B10)=TRUE,'[5]Sektorski plasman'!B10,"")</f>
        <v>Katančić Zlatko</v>
      </c>
      <c r="C14" s="52" t="str">
        <f>IF(ISTEXT('[5]Sektorski plasman'!C10)=TRUE,'[5]Sektorski plasman'!C10,"")</f>
        <v>Ribica Turčišće</v>
      </c>
      <c r="D14" s="53">
        <f>IF(ISNUMBER('[5]Sektorski plasman'!E10)=TRUE,'[5]Sektorski plasman'!E10,"")</f>
        <v>2</v>
      </c>
      <c r="E14" s="54" t="str">
        <f>IF(ISTEXT('[5]Sektorski plasman'!F10)=TRUE,'[5]Sektorski plasman'!F10,"")</f>
        <v>A</v>
      </c>
      <c r="F14" s="55">
        <f>IF(ISNUMBER('[5]Sektorski plasman'!D10)=TRUE,'[5]Sektorski plasman'!D10,"")</f>
        <v>970</v>
      </c>
      <c r="G14" s="56">
        <f>IF(ISNUMBER('[5]Sektorski plasman'!G10)=TRUE,'[5]Sektorski plasman'!G10,"")</f>
        <v>5</v>
      </c>
      <c r="H14" s="57">
        <f>IF(ISNUMBER('[5]Sektorski plasman'!H10)=TRUE,'[5]Sektorski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IF(ISTEXT('[5]Sektorski plasman'!B11)=TRUE,'[5]Sektorski plasman'!B11,"")</f>
        <v>Zadravec Ivan</v>
      </c>
      <c r="C15" s="52" t="str">
        <f>IF(ISTEXT('[5]Sektorski plasman'!C11)=TRUE,'[5]Sektorski plasman'!C11,"")</f>
        <v>Verk Križovec</v>
      </c>
      <c r="D15" s="53">
        <f>IF(ISNUMBER('[5]Sektorski plasman'!E11)=TRUE,'[5]Sektorski plasman'!E11,"")</f>
        <v>7</v>
      </c>
      <c r="E15" s="54" t="str">
        <f>IF(ISTEXT('[5]Sektorski plasman'!F11)=TRUE,'[5]Sektorski plasman'!F11,"")</f>
        <v>A</v>
      </c>
      <c r="F15" s="55">
        <f>IF(ISNUMBER('[5]Sektorski plasman'!D11)=TRUE,'[5]Sektorski plasman'!D11,"")</f>
        <v>825</v>
      </c>
      <c r="G15" s="56">
        <f>IF(ISNUMBER('[5]Sektorski plasman'!G11)=TRUE,'[5]Sektorski plasman'!G11,"")</f>
        <v>6</v>
      </c>
      <c r="H15" s="57">
        <f>IF(ISNUMBER('[5]Sektorski plasman'!H11)=TRUE,'[5]Sektorski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IF(ISTEXT('[5]Sektorski plasman'!B12)=TRUE,'[5]Sektorski plasman'!B12,"")</f>
        <v>Mišić Branko</v>
      </c>
      <c r="C16" s="52" t="str">
        <f>IF(ISTEXT('[5]Sektorski plasman'!C12)=TRUE,'[5]Sektorski plasman'!C12,"")</f>
        <v>Drava Donji Mihaljevec</v>
      </c>
      <c r="D16" s="53">
        <f>IF(ISNUMBER('[5]Sektorski plasman'!E12)=TRUE,'[5]Sektorski plasman'!E12,"")</f>
        <v>11</v>
      </c>
      <c r="E16" s="54" t="str">
        <f>IF(ISTEXT('[5]Sektorski plasman'!F12)=TRUE,'[5]Sektorski plasman'!F12,"")</f>
        <v>A</v>
      </c>
      <c r="F16" s="55">
        <f>IF(ISNUMBER('[5]Sektorski plasman'!D12)=TRUE,'[5]Sektorski plasman'!D12,"")</f>
        <v>820</v>
      </c>
      <c r="G16" s="56">
        <f>IF(ISNUMBER('[5]Sektorski plasman'!G12)=TRUE,'[5]Sektorski plasman'!G12,"")</f>
        <v>7</v>
      </c>
      <c r="H16" s="57">
        <f>IF(ISNUMBER('[5]Sektorski plasman'!H12)=TRUE,'[5]Sektorski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IF(ISTEXT('[5]Sektorski plasman'!B13)=TRUE,'[5]Sektorski plasman'!B13,"")</f>
        <v>Halić Marijan</v>
      </c>
      <c r="C17" s="52" t="str">
        <f>IF(ISTEXT('[5]Sektorski plasman'!C13)=TRUE,'[5]Sektorski plasman'!C13,"")</f>
        <v>Linjak Ivanovec</v>
      </c>
      <c r="D17" s="53">
        <f>IF(ISNUMBER('[5]Sektorski plasman'!E13)=TRUE,'[5]Sektorski plasman'!E13,"")</f>
        <v>10</v>
      </c>
      <c r="E17" s="54" t="str">
        <f>IF(ISTEXT('[5]Sektorski plasman'!F13)=TRUE,'[5]Sektorski plasman'!F13,"")</f>
        <v>A</v>
      </c>
      <c r="F17" s="55">
        <f>IF(ISNUMBER('[5]Sektorski plasman'!D13)=TRUE,'[5]Sektorski plasman'!D13,"")</f>
        <v>700</v>
      </c>
      <c r="G17" s="56">
        <f>IF(ISNUMBER('[5]Sektorski plasman'!G13)=TRUE,'[5]Sektorski plasman'!G13,"")</f>
        <v>8</v>
      </c>
      <c r="H17" s="57">
        <f>IF(ISNUMBER('[5]Sektorski plasman'!H13)=TRUE,'[5]Sektorski plasman'!H13,"")</f>
        <v>16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IF(ISTEXT('[5]Sektorski plasman'!B14)=TRUE,'[5]Sektorski plasman'!B14,"")</f>
        <v>Dolenec Željko</v>
      </c>
      <c r="C18" s="52" t="str">
        <f>IF(ISTEXT('[5]Sektorski plasman'!C14)=TRUE,'[5]Sektorski plasman'!C14,"")</f>
        <v>Som Kotoriba</v>
      </c>
      <c r="D18" s="53">
        <f>IF(ISNUMBER('[5]Sektorski plasman'!E14)=TRUE,'[5]Sektorski plasman'!E14,"")</f>
        <v>5</v>
      </c>
      <c r="E18" s="54" t="str">
        <f>IF(ISTEXT('[5]Sektorski plasman'!F14)=TRUE,'[5]Sektorski plasman'!F14,"")</f>
        <v>A</v>
      </c>
      <c r="F18" s="55">
        <f>IF(ISNUMBER('[5]Sektorski plasman'!D14)=TRUE,'[5]Sektorski plasman'!D14,"")</f>
        <v>530</v>
      </c>
      <c r="G18" s="56">
        <f>IF(ISNUMBER('[5]Sektorski plasman'!G14)=TRUE,'[5]Sektorski plasman'!G14,"")</f>
        <v>9</v>
      </c>
      <c r="H18" s="57">
        <f>IF(ISNUMBER('[5]Sektorski plasman'!H14)=TRUE,'[5]Sektorski plasman'!H14,"")</f>
        <v>18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IF(ISTEXT('[5]Sektorski plasman'!B15)=TRUE,'[5]Sektorski plasman'!B15,"")</f>
        <v>Kovač Mladen</v>
      </c>
      <c r="C19" s="52" t="str">
        <f>IF(ISTEXT('[5]Sektorski plasman'!C15)=TRUE,'[5]Sektorski plasman'!C15,"")</f>
        <v>Glavatica Futtura Sensas Prelog</v>
      </c>
      <c r="D19" s="53">
        <f>IF(ISNUMBER('[5]Sektorski plasman'!E15)=TRUE,'[5]Sektorski plasman'!E15,"")</f>
        <v>6</v>
      </c>
      <c r="E19" s="54" t="str">
        <f>IF(ISTEXT('[5]Sektorski plasman'!F15)=TRUE,'[5]Sektorski plasman'!F15,"")</f>
        <v>A</v>
      </c>
      <c r="F19" s="55">
        <f>IF(ISNUMBER('[5]Sektorski plasman'!D15)=TRUE,'[5]Sektorski plasman'!D15,"")</f>
        <v>425</v>
      </c>
      <c r="G19" s="56">
        <f>IF(ISNUMBER('[5]Sektorski plasman'!G15)=TRUE,'[5]Sektorski plasman'!G15,"")</f>
        <v>10</v>
      </c>
      <c r="H19" s="57">
        <f>IF(ISNUMBER('[5]Sektorski plasman'!H15)=TRUE,'[5]Sektorski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IF(ISTEXT('[5]Sektorski plasman'!B16)=TRUE,'[5]Sektorski plasman'!B16,"")</f>
        <v>Ivanović Branko</v>
      </c>
      <c r="C20" s="52" t="str">
        <f>IF(ISTEXT('[5]Sektorski plasman'!C16)=TRUE,'[5]Sektorski plasman'!C16,"")</f>
        <v>Smuđ Goričan</v>
      </c>
      <c r="D20" s="53">
        <f>IF(ISNUMBER('[5]Sektorski plasman'!E16)=TRUE,'[5]Sektorski plasman'!E16,"")</f>
        <v>4</v>
      </c>
      <c r="E20" s="54" t="str">
        <f>IF(ISTEXT('[5]Sektorski plasman'!F16)=TRUE,'[5]Sektorski plasman'!F16,"")</f>
        <v>A</v>
      </c>
      <c r="F20" s="55">
        <f>IF(ISNUMBER('[5]Sektorski plasman'!D16)=TRUE,'[5]Sektorski plasman'!D16,"")</f>
        <v>335</v>
      </c>
      <c r="G20" s="56">
        <f>IF(ISNUMBER('[5]Sektorski plasman'!G16)=TRUE,'[5]Sektorski plasman'!G16,"")</f>
        <v>11</v>
      </c>
      <c r="H20" s="57">
        <f>IF(ISNUMBER('[5]Sektorski plasman'!H16)=TRUE,'[5]Sektorski plasman'!H16,"")</f>
        <v>21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IF(ISTEXT('[5]Sektorski plasman'!B17)=TRUE,'[5]Sektorski plasman'!B17,"")</f>
        <v>Vadla Slavko</v>
      </c>
      <c r="C21" s="52" t="str">
        <f>IF(ISTEXT('[5]Sektorski plasman'!C17)=TRUE,'[5]Sektorski plasman'!C17,"")</f>
        <v>Klen Sveta Marija</v>
      </c>
      <c r="D21" s="53">
        <f>IF(ISNUMBER('[5]Sektorski plasman'!E17)=TRUE,'[5]Sektorski plasman'!E17,"")</f>
        <v>18</v>
      </c>
      <c r="E21" s="54" t="str">
        <f>IF(ISTEXT('[5]Sektorski plasman'!F17)=TRUE,'[5]Sektorski plasman'!F17,"")</f>
        <v>B</v>
      </c>
      <c r="F21" s="55">
        <f>IF(ISNUMBER('[5]Sektorski plasman'!D17)=TRUE,'[5]Sektorski plasman'!D17,"")</f>
        <v>1820</v>
      </c>
      <c r="G21" s="56">
        <f>IF(ISNUMBER('[5]Sektorski plasman'!G17)=TRUE,'[5]Sektorski plasman'!G17,"")</f>
        <v>1</v>
      </c>
      <c r="H21" s="57">
        <f>IF(ISNUMBER('[5]Sektorski plasman'!H17)=TRUE,'[5]Sektorski plasman'!H17,"")</f>
        <v>2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IF(ISTEXT('[5]Sektorski plasman'!B18)=TRUE,'[5]Sektorski plasman'!B18,"")</f>
        <v>Deban Ivan</v>
      </c>
      <c r="C22" s="52" t="str">
        <f>IF(ISTEXT('[5]Sektorski plasman'!C18)=TRUE,'[5]Sektorski plasman'!C18,"")</f>
        <v>Glavatica Futtura Sensas Prelog</v>
      </c>
      <c r="D22" s="53">
        <f>IF(ISNUMBER('[5]Sektorski plasman'!E18)=TRUE,'[5]Sektorski plasman'!E18,"")</f>
        <v>16</v>
      </c>
      <c r="E22" s="54" t="str">
        <f>IF(ISTEXT('[5]Sektorski plasman'!F18)=TRUE,'[5]Sektorski plasman'!F18,"")</f>
        <v>B</v>
      </c>
      <c r="F22" s="55">
        <f>IF(ISNUMBER('[5]Sektorski plasman'!D18)=TRUE,'[5]Sektorski plasman'!D18,"")</f>
        <v>1705</v>
      </c>
      <c r="G22" s="56">
        <f>IF(ISNUMBER('[5]Sektorski plasman'!G18)=TRUE,'[5]Sektorski plasman'!G18,"")</f>
        <v>2</v>
      </c>
      <c r="H22" s="57">
        <f>IF(ISNUMBER('[5]Sektorski plasman'!H18)=TRUE,'[5]Sektorski plasman'!H18,"")</f>
        <v>3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IF(ISTEXT('[5]Sektorski plasman'!B19)=TRUE,'[5]Sektorski plasman'!B19,"")</f>
        <v>Dolenec Branimir</v>
      </c>
      <c r="C23" s="52" t="str">
        <f>IF(ISTEXT('[5]Sektorski plasman'!C19)=TRUE,'[5]Sektorski plasman'!C19,"")</f>
        <v>Ostriž Novakovec</v>
      </c>
      <c r="D23" s="53">
        <f>IF(ISNUMBER('[5]Sektorski plasman'!E19)=TRUE,'[5]Sektorski plasman'!E19,"")</f>
        <v>20</v>
      </c>
      <c r="E23" s="54" t="str">
        <f>IF(ISTEXT('[5]Sektorski plasman'!F19)=TRUE,'[5]Sektorski plasman'!F19,"")</f>
        <v>B</v>
      </c>
      <c r="F23" s="55">
        <f>IF(ISNUMBER('[5]Sektorski plasman'!D19)=TRUE,'[5]Sektorski plasman'!D19,"")</f>
        <v>1660</v>
      </c>
      <c r="G23" s="56">
        <f>IF(ISNUMBER('[5]Sektorski plasman'!G19)=TRUE,'[5]Sektorski plasman'!G19,"")</f>
        <v>3</v>
      </c>
      <c r="H23" s="57">
        <f>IF(ISNUMBER('[5]Sektorski plasman'!H19)=TRUE,'[5]Sektorski plasman'!H19,"")</f>
        <v>5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IF(ISTEXT('[5]Sektorski plasman'!B20)=TRUE,'[5]Sektorski plasman'!B20,"")</f>
        <v>Međimorec Ivan</v>
      </c>
      <c r="C24" s="52" t="str">
        <f>IF(ISTEXT('[5]Sektorski plasman'!C20)=TRUE,'[5]Sektorski plasman'!C20,"")</f>
        <v>TSH Sensas Som.si Čakovec</v>
      </c>
      <c r="D24" s="53">
        <f>IF(ISNUMBER('[5]Sektorski plasman'!E20)=TRUE,'[5]Sektorski plasman'!E20,"")</f>
        <v>12</v>
      </c>
      <c r="E24" s="54" t="str">
        <f>IF(ISTEXT('[5]Sektorski plasman'!F20)=TRUE,'[5]Sektorski plasman'!F20,"")</f>
        <v>B</v>
      </c>
      <c r="F24" s="55">
        <f>IF(ISNUMBER('[5]Sektorski plasman'!D20)=TRUE,'[5]Sektorski plasman'!D20,"")</f>
        <v>1555</v>
      </c>
      <c r="G24" s="56">
        <f>IF(ISNUMBER('[5]Sektorski plasman'!G20)=TRUE,'[5]Sektorski plasman'!G20,"")</f>
        <v>4</v>
      </c>
      <c r="H24" s="57">
        <f>IF(ISNUMBER('[5]Sektorski plasman'!H20)=TRUE,'[5]Sektorski plasman'!H20,"")</f>
        <v>7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IF(ISTEXT('[5]Sektorski plasman'!B21)=TRUE,'[5]Sektorski plasman'!B21,"")</f>
        <v>Filipašić Drago</v>
      </c>
      <c r="C25" s="52" t="str">
        <f>IF(ISTEXT('[5]Sektorski plasman'!C21)=TRUE,'[5]Sektorski plasman'!C21,"")</f>
        <v>Som Kotoriba</v>
      </c>
      <c r="D25" s="53">
        <f>IF(ISNUMBER('[5]Sektorski plasman'!E21)=TRUE,'[5]Sektorski plasman'!E21,"")</f>
        <v>19</v>
      </c>
      <c r="E25" s="54" t="str">
        <f>IF(ISTEXT('[5]Sektorski plasman'!F21)=TRUE,'[5]Sektorski plasman'!F21,"")</f>
        <v>B</v>
      </c>
      <c r="F25" s="55">
        <f>IF(ISNUMBER('[5]Sektorski plasman'!D21)=TRUE,'[5]Sektorski plasman'!D21,"")</f>
        <v>1550</v>
      </c>
      <c r="G25" s="56">
        <f>IF(ISNUMBER('[5]Sektorski plasman'!G21)=TRUE,'[5]Sektorski plasman'!G21,"")</f>
        <v>5</v>
      </c>
      <c r="H25" s="57">
        <f>IF(ISNUMBER('[5]Sektorski plasman'!H21)=TRUE,'[5]Sektorski plasman'!H21,"")</f>
        <v>9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IF(ISTEXT('[5]Sektorski plasman'!B22)=TRUE,'[5]Sektorski plasman'!B22,"")</f>
        <v>Mikloška Josip</v>
      </c>
      <c r="C26" s="52" t="str">
        <f>IF(ISTEXT('[5]Sektorski plasman'!C22)=TRUE,'[5]Sektorski plasman'!C22,"")</f>
        <v>Glavatica Futtura Sensas Prelog</v>
      </c>
      <c r="D26" s="53">
        <f>IF(ISNUMBER('[5]Sektorski plasman'!E22)=TRUE,'[5]Sektorski plasman'!E22,"")</f>
        <v>14</v>
      </c>
      <c r="E26" s="54" t="str">
        <f>IF(ISTEXT('[5]Sektorski plasman'!F22)=TRUE,'[5]Sektorski plasman'!F22,"")</f>
        <v>B</v>
      </c>
      <c r="F26" s="55">
        <f>IF(ISNUMBER('[5]Sektorski plasman'!D22)=TRUE,'[5]Sektorski plasman'!D22,"")</f>
        <v>1500</v>
      </c>
      <c r="G26" s="56">
        <f>IF(ISNUMBER('[5]Sektorski plasman'!G22)=TRUE,'[5]Sektorski plasman'!G22,"")</f>
        <v>6</v>
      </c>
      <c r="H26" s="57">
        <f>IF(ISNUMBER('[5]Sektorski plasman'!H22)=TRUE,'[5]Sektorski plasman'!H22,"")</f>
        <v>11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IF(ISTEXT('[5]Sektorski plasman'!B23)=TRUE,'[5]Sektorski plasman'!B23,"")</f>
        <v>Kedmenec Antun</v>
      </c>
      <c r="C27" s="52" t="str">
        <f>IF(ISTEXT('[5]Sektorski plasman'!C23)=TRUE,'[5]Sektorski plasman'!C23,"")</f>
        <v>Klen Sveta Marija</v>
      </c>
      <c r="D27" s="53">
        <f>IF(ISNUMBER('[5]Sektorski plasman'!E23)=TRUE,'[5]Sektorski plasman'!E23,"")</f>
        <v>21</v>
      </c>
      <c r="E27" s="54" t="str">
        <f>IF(ISTEXT('[5]Sektorski plasman'!F23)=TRUE,'[5]Sektorski plasman'!F23,"")</f>
        <v>B</v>
      </c>
      <c r="F27" s="55">
        <f>IF(ISNUMBER('[5]Sektorski plasman'!D23)=TRUE,'[5]Sektorski plasman'!D23,"")</f>
        <v>1315</v>
      </c>
      <c r="G27" s="56">
        <f>IF(ISNUMBER('[5]Sektorski plasman'!G23)=TRUE,'[5]Sektorski plasman'!G23,"")</f>
        <v>7</v>
      </c>
      <c r="H27" s="57">
        <f>IF(ISNUMBER('[5]Sektorski plasman'!H23)=TRUE,'[5]Sektorski plasman'!H23,"")</f>
        <v>13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IF(ISTEXT('[5]Sektorski plasman'!B24)=TRUE,'[5]Sektorski plasman'!B24,"")</f>
        <v>Jagec Josip</v>
      </c>
      <c r="C28" s="52" t="str">
        <f>IF(ISTEXT('[5]Sektorski plasman'!C24)=TRUE,'[5]Sektorski plasman'!C24,"")</f>
        <v>Čakovec Interland Čakovec</v>
      </c>
      <c r="D28" s="53">
        <f>IF(ISNUMBER('[5]Sektorski plasman'!E24)=TRUE,'[5]Sektorski plasman'!E24,"")</f>
        <v>15</v>
      </c>
      <c r="E28" s="54" t="str">
        <f>IF(ISTEXT('[5]Sektorski plasman'!F24)=TRUE,'[5]Sektorski plasman'!F24,"")</f>
        <v>B</v>
      </c>
      <c r="F28" s="55">
        <f>IF(ISNUMBER('[5]Sektorski plasman'!D24)=TRUE,'[5]Sektorski plasman'!D24,"")</f>
        <v>890</v>
      </c>
      <c r="G28" s="56">
        <f>IF(ISNUMBER('[5]Sektorski plasman'!G24)=TRUE,'[5]Sektorski plasman'!G24,"")</f>
        <v>8</v>
      </c>
      <c r="H28" s="57">
        <f>IF(ISNUMBER('[5]Sektorski plasman'!H24)=TRUE,'[5]Sektorski plasman'!H24,"")</f>
        <v>15</v>
      </c>
      <c r="I28" s="48"/>
      <c r="J28" s="49"/>
      <c r="K28" s="8"/>
    </row>
    <row r="29" spans="1:11" x14ac:dyDescent="0.2">
      <c r="A29" s="50">
        <f>IF(ISNUMBER(H29)=FALSE,"",20)</f>
        <v>20</v>
      </c>
      <c r="B29" s="51" t="str">
        <f>IF(ISTEXT('[5]Sektorski plasman'!B25)=TRUE,'[5]Sektorski plasman'!B25,"")</f>
        <v>Čerjavić Marijan</v>
      </c>
      <c r="C29" s="52" t="str">
        <f>IF(ISTEXT('[5]Sektorski plasman'!C25)=TRUE,'[5]Sektorski plasman'!C25,"")</f>
        <v>Čakovec Interland Čakovec</v>
      </c>
      <c r="D29" s="53">
        <f>IF(ISNUMBER('[5]Sektorski plasman'!E25)=TRUE,'[5]Sektorski plasman'!E25,"")</f>
        <v>17</v>
      </c>
      <c r="E29" s="54" t="str">
        <f>IF(ISTEXT('[5]Sektorski plasman'!F25)=TRUE,'[5]Sektorski plasman'!F25,"")</f>
        <v>B</v>
      </c>
      <c r="F29" s="55">
        <f>IF(ISNUMBER('[5]Sektorski plasman'!D25)=TRUE,'[5]Sektorski plasman'!D25,"")</f>
        <v>755</v>
      </c>
      <c r="G29" s="56">
        <f>IF(ISNUMBER('[5]Sektorski plasman'!G25)=TRUE,'[5]Sektorski plasman'!G25,"")</f>
        <v>9</v>
      </c>
      <c r="H29" s="57">
        <f>IF(ISNUMBER('[5]Sektorski plasman'!H25)=TRUE,'[5]Sektorski plasman'!H25,"")</f>
        <v>17</v>
      </c>
      <c r="I29" s="48"/>
      <c r="J29" s="49"/>
      <c r="K29" s="8"/>
    </row>
    <row r="30" spans="1:11" x14ac:dyDescent="0.2">
      <c r="A30" s="50">
        <f>IF(ISNUMBER(H30)=FALSE,"",21)</f>
        <v>21</v>
      </c>
      <c r="B30" s="51" t="str">
        <f>IF(ISTEXT('[5]Sektorski plasman'!B26)=TRUE,'[5]Sektorski plasman'!B26,"")</f>
        <v>Kovač Željko</v>
      </c>
      <c r="C30" s="52" t="str">
        <f>IF(ISTEXT('[5]Sektorski plasman'!C26)=TRUE,'[5]Sektorski plasman'!C26,"")</f>
        <v>Sunčanica Pribislavec</v>
      </c>
      <c r="D30" s="53">
        <f>IF(ISNUMBER('[5]Sektorski plasman'!E26)=TRUE,'[5]Sektorski plasman'!E26,"")</f>
        <v>13</v>
      </c>
      <c r="E30" s="54" t="str">
        <f>IF(ISTEXT('[5]Sektorski plasman'!F26)=TRUE,'[5]Sektorski plasman'!F26,"")</f>
        <v>B</v>
      </c>
      <c r="F30" s="55">
        <f>IF(ISNUMBER('[5]Sektorski plasman'!D26)=TRUE,'[5]Sektorski plasman'!D26,"")</f>
        <v>425</v>
      </c>
      <c r="G30" s="56">
        <f>IF(ISNUMBER('[5]Sektorski plasman'!G26)=TRUE,'[5]Sektorski plasman'!G26,"")</f>
        <v>10</v>
      </c>
      <c r="H30" s="57">
        <f>IF(ISNUMBER('[5]Sektorski plasman'!H26)=TRUE,'[5]Sektorski plasman'!H26,"")</f>
        <v>19</v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IF(ISTEXT('[5]Sektorski plasman'!B27)=TRUE,'[5]Sektorski plasman'!B27,"")</f>
        <v/>
      </c>
      <c r="C31" s="52" t="str">
        <f>IF(ISTEXT('[5]Sektorski plasman'!C27)=TRUE,'[5]Sektorski plasman'!C27,"")</f>
        <v/>
      </c>
      <c r="D31" s="53" t="str">
        <f>IF(ISNUMBER('[5]Sektorski plasman'!E27)=TRUE,'[5]Sektorski plasman'!E27,"")</f>
        <v/>
      </c>
      <c r="E31" s="54" t="str">
        <f>IF(ISTEXT('[5]Sektorski plasman'!F27)=TRUE,'[5]Sektorski plasman'!F27,"")</f>
        <v/>
      </c>
      <c r="F31" s="55" t="str">
        <f>IF(ISNUMBER('[5]Sektorski plasman'!D27)=TRUE,'[5]Sektorski plasman'!D27,"")</f>
        <v/>
      </c>
      <c r="G31" s="56" t="str">
        <f>IF(ISNUMBER('[5]Sektorski plasman'!G27)=TRUE,'[5]Sektorski plasman'!G27,"")</f>
        <v/>
      </c>
      <c r="H31" s="57" t="str">
        <f>IF(ISNUMBER('[5]Sektorski plasman'!H27)=TRUE,'[5]Sektorski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IF(ISTEXT('[5]Sektorski plasman'!B28)=TRUE,'[5]Sektorski plasman'!B28,"")</f>
        <v/>
      </c>
      <c r="C32" s="52" t="str">
        <f>IF(ISTEXT('[5]Sektorski plasman'!C28)=TRUE,'[5]Sektorski plasman'!C28,"")</f>
        <v/>
      </c>
      <c r="D32" s="53" t="str">
        <f>IF(ISNUMBER('[5]Sektorski plasman'!E28)=TRUE,'[5]Sektorski plasman'!E28,"")</f>
        <v/>
      </c>
      <c r="E32" s="54" t="str">
        <f>IF(ISTEXT('[5]Sektorski plasman'!F28)=TRUE,'[5]Sektorski plasman'!F28,"")</f>
        <v/>
      </c>
      <c r="F32" s="55" t="str">
        <f>IF(ISNUMBER('[5]Sektorski plasman'!D28)=TRUE,'[5]Sektorski plasman'!D28,"")</f>
        <v/>
      </c>
      <c r="G32" s="56" t="str">
        <f>IF(ISNUMBER('[5]Sektorski plasman'!G28)=TRUE,'[5]Sektorski plasman'!G28,"")</f>
        <v/>
      </c>
      <c r="H32" s="57" t="str">
        <f>IF(ISNUMBER('[5]Sektorski plasman'!H28)=TRUE,'[5]Sektorski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IF(ISTEXT('[5]Sektorski plasman'!B29)=TRUE,'[5]Sektorski plasman'!B29,"")</f>
        <v/>
      </c>
      <c r="C33" s="52" t="str">
        <f>IF(ISTEXT('[5]Sektorski plasman'!C29)=TRUE,'[5]Sektorski plasman'!C29,"")</f>
        <v/>
      </c>
      <c r="D33" s="53" t="str">
        <f>IF(ISNUMBER('[5]Sektorski plasman'!E29)=TRUE,'[5]Sektorski plasman'!E29,"")</f>
        <v/>
      </c>
      <c r="E33" s="54" t="str">
        <f>IF(ISTEXT('[5]Sektorski plasman'!F29)=TRUE,'[5]Sektorski plasman'!F29,"")</f>
        <v/>
      </c>
      <c r="F33" s="55" t="str">
        <f>IF(ISNUMBER('[5]Sektorski plasman'!D29)=TRUE,'[5]Sektorski plasman'!D29,"")</f>
        <v/>
      </c>
      <c r="G33" s="56" t="str">
        <f>IF(ISNUMBER('[5]Sektorski plasman'!G29)=TRUE,'[5]Sektorski plasman'!G29,"")</f>
        <v/>
      </c>
      <c r="H33" s="57" t="str">
        <f>IF(ISNUMBER('[5]Sektorski plasman'!H29)=TRUE,'[5]Sektorski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IF(ISTEXT('[5]Sektorski plasman'!B30)=TRUE,'[5]Sektorski plasman'!B30,"")</f>
        <v/>
      </c>
      <c r="C34" s="52" t="str">
        <f>IF(ISTEXT('[5]Sektorski plasman'!C30)=TRUE,'[5]Sektorski plasman'!C30,"")</f>
        <v/>
      </c>
      <c r="D34" s="53" t="str">
        <f>IF(ISNUMBER('[5]Sektorski plasman'!E30)=TRUE,'[5]Sektorski plasman'!E30,"")</f>
        <v/>
      </c>
      <c r="E34" s="54" t="str">
        <f>IF(ISTEXT('[5]Sektorski plasman'!F30)=TRUE,'[5]Sektorski plasman'!F30,"")</f>
        <v/>
      </c>
      <c r="F34" s="55" t="str">
        <f>IF(ISNUMBER('[5]Sektorski plasman'!D30)=TRUE,'[5]Sektorski plasman'!D30,"")</f>
        <v/>
      </c>
      <c r="G34" s="56" t="str">
        <f>IF(ISNUMBER('[5]Sektorski plasman'!G30)=TRUE,'[5]Sektorski plasman'!G30,"")</f>
        <v/>
      </c>
      <c r="H34" s="57" t="str">
        <f>IF(ISNUMBER('[5]Sektorski plasman'!H30)=TRUE,'[5]Sektorski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IF(ISTEXT('[5]Sektorski plasman'!B31)=TRUE,'[5]Sektorski plasman'!B31,"")</f>
        <v/>
      </c>
      <c r="C35" s="52" t="str">
        <f>IF(ISTEXT('[5]Sektorski plasman'!C31)=TRUE,'[5]Sektorski plasman'!C31,"")</f>
        <v/>
      </c>
      <c r="D35" s="53" t="str">
        <f>IF(ISNUMBER('[5]Sektorski plasman'!E31)=TRUE,'[5]Sektorski plasman'!E31,"")</f>
        <v/>
      </c>
      <c r="E35" s="54" t="str">
        <f>IF(ISTEXT('[5]Sektorski plasman'!F31)=TRUE,'[5]Sektorski plasman'!F31,"")</f>
        <v/>
      </c>
      <c r="F35" s="55" t="str">
        <f>IF(ISNUMBER('[5]Sektorski plasman'!D31)=TRUE,'[5]Sektorski plasman'!D31,"")</f>
        <v/>
      </c>
      <c r="G35" s="56" t="str">
        <f>IF(ISNUMBER('[5]Sektorski plasman'!G31)=TRUE,'[5]Sektorski plasman'!G31,"")</f>
        <v/>
      </c>
      <c r="H35" s="57" t="str">
        <f>IF(ISNUMBER('[5]Sektorski plasman'!H31)=TRUE,'[5]Sektorski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IF(ISTEXT('[5]Sektorski plasman'!B32)=TRUE,'[5]Sektorski plasman'!B32,"")</f>
        <v/>
      </c>
      <c r="C36" s="52" t="str">
        <f>IF(ISTEXT('[5]Sektorski plasman'!C32)=TRUE,'[5]Sektorski plasman'!C32,"")</f>
        <v/>
      </c>
      <c r="D36" s="53" t="str">
        <f>IF(ISNUMBER('[5]Sektorski plasman'!E32)=TRUE,'[5]Sektorski plasman'!E32,"")</f>
        <v/>
      </c>
      <c r="E36" s="54" t="str">
        <f>IF(ISTEXT('[5]Sektorski plasman'!F32)=TRUE,'[5]Sektorski plasman'!F32,"")</f>
        <v/>
      </c>
      <c r="F36" s="55" t="str">
        <f>IF(ISNUMBER('[5]Sektorski plasman'!D32)=TRUE,'[5]Sektorski plasman'!D32,"")</f>
        <v/>
      </c>
      <c r="G36" s="56" t="str">
        <f>IF(ISNUMBER('[5]Sektorski plasman'!G32)=TRUE,'[5]Sektorski plasman'!G32,"")</f>
        <v/>
      </c>
      <c r="H36" s="57" t="str">
        <f>IF(ISNUMBER('[5]Sektorski plasman'!H32)=TRUE,'[5]Sektorski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IF(ISTEXT('[5]Sektorski plasman'!B33)=TRUE,'[5]Sektorski plasman'!B33,"")</f>
        <v/>
      </c>
      <c r="C37" s="52" t="str">
        <f>IF(ISTEXT('[5]Sektorski plasman'!C33)=TRUE,'[5]Sektorski plasman'!C33,"")</f>
        <v/>
      </c>
      <c r="D37" s="53" t="str">
        <f>IF(ISNUMBER('[5]Sektorski plasman'!E33)=TRUE,'[5]Sektorski plasman'!E33,"")</f>
        <v/>
      </c>
      <c r="E37" s="54" t="str">
        <f>IF(ISTEXT('[5]Sektorski plasman'!F33)=TRUE,'[5]Sektorski plasman'!F33,"")</f>
        <v/>
      </c>
      <c r="F37" s="55" t="str">
        <f>IF(ISNUMBER('[5]Sektorski plasman'!D33)=TRUE,'[5]Sektorski plasman'!D33,"")</f>
        <v/>
      </c>
      <c r="G37" s="56" t="str">
        <f>IF(ISNUMBER('[5]Sektorski plasman'!G33)=TRUE,'[5]Sektorski plasman'!G33,"")</f>
        <v/>
      </c>
      <c r="H37" s="57" t="str">
        <f>IF(ISNUMBER('[5]Sektorski plasman'!H33)=TRUE,'[5]Sektorski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IF(ISTEXT('[5]Sektorski plasman'!B34)=TRUE,'[5]Sektorski plasman'!B34,"")</f>
        <v/>
      </c>
      <c r="C38" s="52" t="str">
        <f>IF(ISTEXT('[5]Sektorski plasman'!C34)=TRUE,'[5]Sektorski plasman'!C34,"")</f>
        <v/>
      </c>
      <c r="D38" s="53" t="str">
        <f>IF(ISNUMBER('[5]Sektorski plasman'!E34)=TRUE,'[5]Sektorski plasman'!E34,"")</f>
        <v/>
      </c>
      <c r="E38" s="54" t="str">
        <f>IF(ISTEXT('[5]Sektorski plasman'!F34)=TRUE,'[5]Sektorski plasman'!F34,"")</f>
        <v/>
      </c>
      <c r="F38" s="55" t="str">
        <f>IF(ISNUMBER('[5]Sektorski plasman'!D34)=TRUE,'[5]Sektorski plasman'!D34,"")</f>
        <v/>
      </c>
      <c r="G38" s="56" t="str">
        <f>IF(ISNUMBER('[5]Sektorski plasman'!G34)=TRUE,'[5]Sektorski plasman'!G34,"")</f>
        <v/>
      </c>
      <c r="H38" s="57" t="str">
        <f>IF(ISNUMBER('[5]Sektorski plasman'!H34)=TRUE,'[5]Sektorski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IF(ISTEXT('[5]Sektorski plasman'!B35)=TRUE,'[5]Sektorski plasman'!B35,"")</f>
        <v/>
      </c>
      <c r="C39" s="52" t="str">
        <f>IF(ISTEXT('[5]Sektorski plasman'!C35)=TRUE,'[5]Sektorski plasman'!C35,"")</f>
        <v/>
      </c>
      <c r="D39" s="53" t="str">
        <f>IF(ISNUMBER('[5]Sektorski plasman'!E35)=TRUE,'[5]Sektorski plasman'!E35,"")</f>
        <v/>
      </c>
      <c r="E39" s="54" t="str">
        <f>IF(ISTEXT('[5]Sektorski plasman'!F35)=TRUE,'[5]Sektorski plasman'!F35,"")</f>
        <v/>
      </c>
      <c r="F39" s="55" t="str">
        <f>IF(ISNUMBER('[5]Sektorski plasman'!D35)=TRUE,'[5]Sektorski plasman'!D35,"")</f>
        <v/>
      </c>
      <c r="G39" s="56" t="str">
        <f>IF(ISNUMBER('[5]Sektorski plasman'!G35)=TRUE,'[5]Sektorski plasman'!G35,"")</f>
        <v/>
      </c>
      <c r="H39" s="57" t="str">
        <f>IF(ISNUMBER('[5]Sektorski plasman'!H35)=TRUE,'[5]Sektorski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IF(ISTEXT('[5]Sektorski plasman'!B36)=TRUE,'[5]Sektorski plasman'!B36,"")</f>
        <v/>
      </c>
      <c r="C40" s="52" t="str">
        <f>IF(ISTEXT('[5]Sektorski plasman'!C36)=TRUE,'[5]Sektorski plasman'!C36,"")</f>
        <v/>
      </c>
      <c r="D40" s="53" t="str">
        <f>IF(ISNUMBER('[5]Sektorski plasman'!E36)=TRUE,'[5]Sektorski plasman'!E36,"")</f>
        <v/>
      </c>
      <c r="E40" s="54" t="str">
        <f>IF(ISTEXT('[5]Sektorski plasman'!F36)=TRUE,'[5]Sektorski plasman'!F36,"")</f>
        <v/>
      </c>
      <c r="F40" s="55" t="str">
        <f>IF(ISNUMBER('[5]Sektorski plasman'!D36)=TRUE,'[5]Sektorski plasman'!D36,"")</f>
        <v/>
      </c>
      <c r="G40" s="56" t="str">
        <f>IF(ISNUMBER('[5]Sektorski plasman'!G36)=TRUE,'[5]Sektorski plasman'!G36,"")</f>
        <v/>
      </c>
      <c r="H40" s="57" t="str">
        <f>IF(ISNUMBER('[5]Sektorski plasman'!H36)=TRUE,'[5]Sektorski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IF(ISTEXT('[5]Sektorski plasman'!B37)=TRUE,'[5]Sektorski plasman'!B37,"")</f>
        <v/>
      </c>
      <c r="C41" s="52" t="str">
        <f>IF(ISTEXT('[5]Sektorski plasman'!C37)=TRUE,'[5]Sektorski plasman'!C37,"")</f>
        <v/>
      </c>
      <c r="D41" s="53" t="str">
        <f>IF(ISNUMBER('[5]Sektorski plasman'!E37)=TRUE,'[5]Sektorski plasman'!E37,"")</f>
        <v/>
      </c>
      <c r="E41" s="54" t="str">
        <f>IF(ISTEXT('[5]Sektorski plasman'!F37)=TRUE,'[5]Sektorski plasman'!F37,"")</f>
        <v/>
      </c>
      <c r="F41" s="55" t="str">
        <f>IF(ISNUMBER('[5]Sektorski plasman'!D37)=TRUE,'[5]Sektorski plasman'!D37,"")</f>
        <v/>
      </c>
      <c r="G41" s="56" t="str">
        <f>IF(ISNUMBER('[5]Sektorski plasman'!G37)=TRUE,'[5]Sektorski plasman'!G37,"")</f>
        <v/>
      </c>
      <c r="H41" s="57" t="str">
        <f>IF(ISNUMBER('[5]Sektorski plasman'!H37)=TRUE,'[5]Sektorski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IF(ISTEXT('[5]Sektorski plasman'!B38)=TRUE,'[5]Sektorski plasman'!B38,"")</f>
        <v/>
      </c>
      <c r="C42" s="52" t="str">
        <f>IF(ISTEXT('[5]Sektorski plasman'!C38)=TRUE,'[5]Sektorski plasman'!C38,"")</f>
        <v/>
      </c>
      <c r="D42" s="53" t="str">
        <f>IF(ISNUMBER('[5]Sektorski plasman'!E38)=TRUE,'[5]Sektorski plasman'!E38,"")</f>
        <v/>
      </c>
      <c r="E42" s="54" t="str">
        <f>IF(ISTEXT('[5]Sektorski plasman'!F38)=TRUE,'[5]Sektorski plasman'!F38,"")</f>
        <v/>
      </c>
      <c r="F42" s="55" t="str">
        <f>IF(ISNUMBER('[5]Sektorski plasman'!D38)=TRUE,'[5]Sektorski plasman'!D38,"")</f>
        <v/>
      </c>
      <c r="G42" s="56" t="str">
        <f>IF(ISNUMBER('[5]Sektorski plasman'!G38)=TRUE,'[5]Sektorski plasman'!G38,"")</f>
        <v/>
      </c>
      <c r="H42" s="57" t="str">
        <f>IF(ISNUMBER('[5]Sektorski plasman'!H38)=TRUE,'[5]Sektorski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IF(ISTEXT('[5]Sektorski plasman'!B39)=TRUE,'[5]Sektorski plasman'!B39,"")</f>
        <v/>
      </c>
      <c r="C43" s="52" t="str">
        <f>IF(ISTEXT('[5]Sektorski plasman'!C39)=TRUE,'[5]Sektorski plasman'!C39,"")</f>
        <v/>
      </c>
      <c r="D43" s="53" t="str">
        <f>IF(ISNUMBER('[5]Sektorski plasman'!E39)=TRUE,'[5]Sektorski plasman'!E39,"")</f>
        <v/>
      </c>
      <c r="E43" s="54" t="str">
        <f>IF(ISTEXT('[5]Sektorski plasman'!F39)=TRUE,'[5]Sektorski plasman'!F39,"")</f>
        <v/>
      </c>
      <c r="F43" s="55" t="str">
        <f>IF(ISNUMBER('[5]Sektorski plasman'!D39)=TRUE,'[5]Sektorski plasman'!D39,"")</f>
        <v/>
      </c>
      <c r="G43" s="56" t="str">
        <f>IF(ISNUMBER('[5]Sektorski plasman'!G39)=TRUE,'[5]Sektorski plasman'!G39,"")</f>
        <v/>
      </c>
      <c r="H43" s="57" t="str">
        <f>IF(ISNUMBER('[5]Sektorski plasman'!H39)=TRUE,'[5]Sektorski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IF(ISTEXT('[5]Sektorski plasman'!B40)=TRUE,'[5]Sektorski plasman'!B40,"")</f>
        <v/>
      </c>
      <c r="C44" s="52" t="str">
        <f>IF(ISTEXT('[5]Sektorski plasman'!C40)=TRUE,'[5]Sektorski plasman'!C40,"")</f>
        <v/>
      </c>
      <c r="D44" s="53" t="str">
        <f>IF(ISNUMBER('[5]Sektorski plasman'!E40)=TRUE,'[5]Sektorski plasman'!E40,"")</f>
        <v/>
      </c>
      <c r="E44" s="54" t="str">
        <f>IF(ISTEXT('[5]Sektorski plasman'!F40)=TRUE,'[5]Sektorski plasman'!F40,"")</f>
        <v/>
      </c>
      <c r="F44" s="55" t="str">
        <f>IF(ISNUMBER('[5]Sektorski plasman'!D40)=TRUE,'[5]Sektorski plasman'!D40,"")</f>
        <v/>
      </c>
      <c r="G44" s="56" t="str">
        <f>IF(ISNUMBER('[5]Sektorski plasman'!G40)=TRUE,'[5]Sektorski plasman'!G40,"")</f>
        <v/>
      </c>
      <c r="H44" s="57" t="str">
        <f>IF(ISNUMBER('[5]Sektorski plasman'!H40)=TRUE,'[5]Sektorski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IF(ISTEXT('[5]Sektorski plasman'!B41)=TRUE,'[5]Sektorski plasman'!B41,"")</f>
        <v/>
      </c>
      <c r="C45" s="52" t="str">
        <f>IF(ISTEXT('[5]Sektorski plasman'!C41)=TRUE,'[5]Sektorski plasman'!C41,"")</f>
        <v/>
      </c>
      <c r="D45" s="53" t="str">
        <f>IF(ISNUMBER('[5]Sektorski plasman'!E41)=TRUE,'[5]Sektorski plasman'!E41,"")</f>
        <v/>
      </c>
      <c r="E45" s="54" t="str">
        <f>IF(ISTEXT('[5]Sektorski plasman'!F41)=TRUE,'[5]Sektorski plasman'!F41,"")</f>
        <v/>
      </c>
      <c r="F45" s="55" t="str">
        <f>IF(ISNUMBER('[5]Sektorski plasman'!D41)=TRUE,'[5]Sektorski plasman'!D41,"")</f>
        <v/>
      </c>
      <c r="G45" s="56" t="str">
        <f>IF(ISNUMBER('[5]Sektorski plasman'!G41)=TRUE,'[5]Sektorski plasman'!G41,"")</f>
        <v/>
      </c>
      <c r="H45" s="57" t="str">
        <f>IF(ISNUMBER('[5]Sektorski plasman'!H41)=TRUE,'[5]Sektorski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IF(ISTEXT('[5]Sektorski plasman'!B42)=TRUE,'[5]Sektorski plasman'!B42,"")</f>
        <v/>
      </c>
      <c r="C46" s="52" t="str">
        <f>IF(ISTEXT('[5]Sektorski plasman'!C42)=TRUE,'[5]Sektorski plasman'!C42,"")</f>
        <v/>
      </c>
      <c r="D46" s="53" t="str">
        <f>IF(ISNUMBER('[5]Sektorski plasman'!E42)=TRUE,'[5]Sektorski plasman'!E42,"")</f>
        <v/>
      </c>
      <c r="E46" s="54" t="str">
        <f>IF(ISTEXT('[5]Sektorski plasman'!F42)=TRUE,'[5]Sektorski plasman'!F42,"")</f>
        <v/>
      </c>
      <c r="F46" s="55" t="str">
        <f>IF(ISNUMBER('[5]Sektorski plasman'!D42)=TRUE,'[5]Sektorski plasman'!D42,"")</f>
        <v/>
      </c>
      <c r="G46" s="56" t="str">
        <f>IF(ISNUMBER('[5]Sektorski plasman'!G42)=TRUE,'[5]Sektorski plasman'!G42,"")</f>
        <v/>
      </c>
      <c r="H46" s="57" t="str">
        <f>IF(ISNUMBER('[5]Sektorski plasman'!H42)=TRUE,'[5]Sektorski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IF(ISTEXT('[5]Sektorski plasman'!B43)=TRUE,'[5]Sektorski plasman'!B43,"")</f>
        <v/>
      </c>
      <c r="C47" s="52" t="str">
        <f>IF(ISTEXT('[5]Sektorski plasman'!C43)=TRUE,'[5]Sektorski plasman'!C43,"")</f>
        <v/>
      </c>
      <c r="D47" s="53" t="str">
        <f>IF(ISNUMBER('[5]Sektorski plasman'!E43)=TRUE,'[5]Sektorski plasman'!E43,"")</f>
        <v/>
      </c>
      <c r="E47" s="54" t="str">
        <f>IF(ISTEXT('[5]Sektorski plasman'!F43)=TRUE,'[5]Sektorski plasman'!F43,"")</f>
        <v/>
      </c>
      <c r="F47" s="55" t="str">
        <f>IF(ISNUMBER('[5]Sektorski plasman'!D43)=TRUE,'[5]Sektorski plasman'!D43,"")</f>
        <v/>
      </c>
      <c r="G47" s="56" t="str">
        <f>IF(ISNUMBER('[5]Sektorski plasman'!G43)=TRUE,'[5]Sektorski plasman'!G43,"")</f>
        <v/>
      </c>
      <c r="H47" s="57" t="str">
        <f>IF(ISNUMBER('[5]Sektorski plasman'!H43)=TRUE,'[5]Sektorski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IF(ISTEXT('[5]Sektorski plasman'!B44)=TRUE,'[5]Sektorski plasman'!B44,"")</f>
        <v/>
      </c>
      <c r="C48" s="52" t="str">
        <f>IF(ISTEXT('[5]Sektorski plasman'!C44)=TRUE,'[5]Sektorski plasman'!C44,"")</f>
        <v/>
      </c>
      <c r="D48" s="53" t="str">
        <f>IF(ISNUMBER('[5]Sektorski plasman'!E44)=TRUE,'[5]Sektorski plasman'!E44,"")</f>
        <v/>
      </c>
      <c r="E48" s="54" t="str">
        <f>IF(ISTEXT('[5]Sektorski plasman'!F44)=TRUE,'[5]Sektorski plasman'!F44,"")</f>
        <v/>
      </c>
      <c r="F48" s="55" t="str">
        <f>IF(ISNUMBER('[5]Sektorski plasman'!D44)=TRUE,'[5]Sektorski plasman'!D44,"")</f>
        <v/>
      </c>
      <c r="G48" s="56" t="str">
        <f>IF(ISNUMBER('[5]Sektorski plasman'!G44)=TRUE,'[5]Sektorski plasman'!G44,"")</f>
        <v/>
      </c>
      <c r="H48" s="57" t="str">
        <f>IF(ISNUMBER('[5]Sektorski plasman'!H44)=TRUE,'[5]Sektorski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IF(ISTEXT('[5]Sektorski plasman'!B45)=TRUE,'[5]Sektorski plasman'!B45,"")</f>
        <v/>
      </c>
      <c r="C49" s="52" t="str">
        <f>IF(ISTEXT('[5]Sektorski plasman'!C45)=TRUE,'[5]Sektorski plasman'!C45,"")</f>
        <v/>
      </c>
      <c r="D49" s="53" t="str">
        <f>IF(ISNUMBER('[5]Sektorski plasman'!E45)=TRUE,'[5]Sektorski plasman'!E45,"")</f>
        <v/>
      </c>
      <c r="E49" s="54" t="str">
        <f>IF(ISTEXT('[5]Sektorski plasman'!F45)=TRUE,'[5]Sektorski plasman'!F45,"")</f>
        <v/>
      </c>
      <c r="F49" s="55" t="str">
        <f>IF(ISNUMBER('[5]Sektorski plasman'!D45)=TRUE,'[5]Sektorski plasman'!D45,"")</f>
        <v/>
      </c>
      <c r="G49" s="56" t="str">
        <f>IF(ISNUMBER('[5]Sektorski plasman'!G45)=TRUE,'[5]Sektorski plasman'!G45,"")</f>
        <v/>
      </c>
      <c r="H49" s="57" t="str">
        <f>IF(ISNUMBER('[5]Sektorski plasman'!H45)=TRUE,'[5]Sektorski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IF(ISTEXT('[5]Sektorski plasman'!B46)=TRUE,'[5]Sektorski plasman'!B46,"")</f>
        <v/>
      </c>
      <c r="C50" s="52" t="str">
        <f>IF(ISTEXT('[5]Sektorski plasman'!C46)=TRUE,'[5]Sektorski plasman'!C46,"")</f>
        <v/>
      </c>
      <c r="D50" s="53" t="str">
        <f>IF(ISNUMBER('[5]Sektorski plasman'!E46)=TRUE,'[5]Sektorski plasman'!E46,"")</f>
        <v/>
      </c>
      <c r="E50" s="54" t="str">
        <f>IF(ISTEXT('[5]Sektorski plasman'!F46)=TRUE,'[5]Sektorski plasman'!F46,"")</f>
        <v/>
      </c>
      <c r="F50" s="55" t="str">
        <f>IF(ISNUMBER('[5]Sektorski plasman'!D46)=TRUE,'[5]Sektorski plasman'!D46,"")</f>
        <v/>
      </c>
      <c r="G50" s="56" t="str">
        <f>IF(ISNUMBER('[5]Sektorski plasman'!G46)=TRUE,'[5]Sektorski plasman'!G46,"")</f>
        <v/>
      </c>
      <c r="H50" s="57" t="str">
        <f>IF(ISNUMBER('[5]Sektorski plasman'!H46)=TRUE,'[5]Sektorski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IF(ISTEXT('[5]Sektorski plasman'!B47)=TRUE,'[5]Sektorski plasman'!B47,"")</f>
        <v/>
      </c>
      <c r="C51" s="52" t="str">
        <f>IF(ISTEXT('[5]Sektorski plasman'!C47)=TRUE,'[5]Sektorski plasman'!C47,"")</f>
        <v/>
      </c>
      <c r="D51" s="53" t="str">
        <f>IF(ISNUMBER('[5]Sektorski plasman'!E47)=TRUE,'[5]Sektorski plasman'!E47,"")</f>
        <v/>
      </c>
      <c r="E51" s="54" t="str">
        <f>IF(ISTEXT('[5]Sektorski plasman'!F47)=TRUE,'[5]Sektorski plasman'!F47,"")</f>
        <v/>
      </c>
      <c r="F51" s="55" t="str">
        <f>IF(ISNUMBER('[5]Sektorski plasman'!D47)=TRUE,'[5]Sektorski plasman'!D47,"")</f>
        <v/>
      </c>
      <c r="G51" s="56" t="str">
        <f>IF(ISNUMBER('[5]Sektorski plasman'!G47)=TRUE,'[5]Sektorski plasman'!G47,"")</f>
        <v/>
      </c>
      <c r="H51" s="57" t="str">
        <f>IF(ISNUMBER('[5]Sektorski plasman'!H47)=TRUE,'[5]Sektorski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IF(ISTEXT('[5]Sektorski plasman'!B48)=TRUE,'[5]Sektorski plasman'!B48,"")</f>
        <v/>
      </c>
      <c r="C52" s="52" t="str">
        <f>IF(ISTEXT('[5]Sektorski plasman'!C48)=TRUE,'[5]Sektorski plasman'!C48,"")</f>
        <v/>
      </c>
      <c r="D52" s="53" t="str">
        <f>IF(ISNUMBER('[5]Sektorski plasman'!E48)=TRUE,'[5]Sektorski plasman'!E48,"")</f>
        <v/>
      </c>
      <c r="E52" s="54" t="str">
        <f>IF(ISTEXT('[5]Sektorski plasman'!F48)=TRUE,'[5]Sektorski plasman'!F48,"")</f>
        <v/>
      </c>
      <c r="F52" s="55" t="str">
        <f>IF(ISNUMBER('[5]Sektorski plasman'!D48)=TRUE,'[5]Sektorski plasman'!D48,"")</f>
        <v/>
      </c>
      <c r="G52" s="56" t="str">
        <f>IF(ISNUMBER('[5]Sektorski plasman'!G48)=TRUE,'[5]Sektorski plasman'!G48,"")</f>
        <v/>
      </c>
      <c r="H52" s="57" t="str">
        <f>IF(ISNUMBER('[5]Sektorski plasman'!H48)=TRUE,'[5]Sektorski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IF(ISTEXT('[5]Sektorski plasman'!B49)=TRUE,'[5]Sektorski plasman'!B49,"")</f>
        <v/>
      </c>
      <c r="C53" s="52" t="str">
        <f>IF(ISTEXT('[5]Sektorski plasman'!C49)=TRUE,'[5]Sektorski plasman'!C49,"")</f>
        <v/>
      </c>
      <c r="D53" s="53" t="str">
        <f>IF(ISNUMBER('[5]Sektorski plasman'!E49)=TRUE,'[5]Sektorski plasman'!E49,"")</f>
        <v/>
      </c>
      <c r="E53" s="54" t="str">
        <f>IF(ISTEXT('[5]Sektorski plasman'!F49)=TRUE,'[5]Sektorski plasman'!F49,"")</f>
        <v/>
      </c>
      <c r="F53" s="55" t="str">
        <f>IF(ISNUMBER('[5]Sektorski plasman'!D49)=TRUE,'[5]Sektorski plasman'!D49,"")</f>
        <v/>
      </c>
      <c r="G53" s="56" t="str">
        <f>IF(ISNUMBER('[5]Sektorski plasman'!G49)=TRUE,'[5]Sektorski plasman'!G49,"")</f>
        <v/>
      </c>
      <c r="H53" s="57" t="str">
        <f>IF(ISNUMBER('[5]Sektorski plasman'!H49)=TRUE,'[5]Sektorski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IF(ISTEXT('[5]Sektorski plasman'!B50)=TRUE,'[5]Sektorski plasman'!B50,"")</f>
        <v/>
      </c>
      <c r="C54" s="52" t="str">
        <f>IF(ISTEXT('[5]Sektorski plasman'!C50)=TRUE,'[5]Sektorski plasman'!C50,"")</f>
        <v/>
      </c>
      <c r="D54" s="53" t="str">
        <f>IF(ISNUMBER('[5]Sektorski plasman'!E50)=TRUE,'[5]Sektorski plasman'!E50,"")</f>
        <v/>
      </c>
      <c r="E54" s="54" t="str">
        <f>IF(ISTEXT('[5]Sektorski plasman'!F50)=TRUE,'[5]Sektorski plasman'!F50,"")</f>
        <v/>
      </c>
      <c r="F54" s="55" t="str">
        <f>IF(ISNUMBER('[5]Sektorski plasman'!D50)=TRUE,'[5]Sektorski plasman'!D50,"")</f>
        <v/>
      </c>
      <c r="G54" s="56" t="str">
        <f>IF(ISNUMBER('[5]Sektorski plasman'!G50)=TRUE,'[5]Sektorski plasman'!G50,"")</f>
        <v/>
      </c>
      <c r="H54" s="57" t="str">
        <f>IF(ISNUMBER('[5]Sektorski plasman'!H50)=TRUE,'[5]Sektorski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IF(ISTEXT('[5]Sektorski plasman'!B51)=TRUE,'[5]Sektorski plasman'!B51,"")</f>
        <v/>
      </c>
      <c r="C55" s="52" t="str">
        <f>IF(ISTEXT('[5]Sektorski plasman'!C51)=TRUE,'[5]Sektorski plasman'!C51,"")</f>
        <v/>
      </c>
      <c r="D55" s="53" t="str">
        <f>IF(ISNUMBER('[5]Sektorski plasman'!E51)=TRUE,'[5]Sektorski plasman'!E51,"")</f>
        <v/>
      </c>
      <c r="E55" s="54" t="str">
        <f>IF(ISTEXT('[5]Sektorski plasman'!F51)=TRUE,'[5]Sektorski plasman'!F51,"")</f>
        <v/>
      </c>
      <c r="F55" s="55" t="str">
        <f>IF(ISNUMBER('[5]Sektorski plasman'!D51)=TRUE,'[5]Sektorski plasman'!D51,"")</f>
        <v/>
      </c>
      <c r="G55" s="56" t="str">
        <f>IF(ISNUMBER('[5]Sektorski plasman'!G51)=TRUE,'[5]Sektorski plasman'!G51,"")</f>
        <v/>
      </c>
      <c r="H55" s="57" t="str">
        <f>IF(ISNUMBER('[5]Sektorski plasman'!H51)=TRUE,'[5]Sektorski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IF(ISTEXT('[5]Sektorski plasman'!B52)=TRUE,'[5]Sektorski plasman'!B52,"")</f>
        <v/>
      </c>
      <c r="C56" s="52" t="str">
        <f>IF(ISTEXT('[5]Sektorski plasman'!C52)=TRUE,'[5]Sektorski plasman'!C52,"")</f>
        <v/>
      </c>
      <c r="D56" s="53" t="str">
        <f>IF(ISNUMBER('[5]Sektorski plasman'!E52)=TRUE,'[5]Sektorski plasman'!E52,"")</f>
        <v/>
      </c>
      <c r="E56" s="54" t="str">
        <f>IF(ISTEXT('[5]Sektorski plasman'!F52)=TRUE,'[5]Sektorski plasman'!F52,"")</f>
        <v/>
      </c>
      <c r="F56" s="55" t="str">
        <f>IF(ISNUMBER('[5]Sektorski plasman'!D52)=TRUE,'[5]Sektorski plasman'!D52,"")</f>
        <v/>
      </c>
      <c r="G56" s="56" t="str">
        <f>IF(ISNUMBER('[5]Sektorski plasman'!G52)=TRUE,'[5]Sektorski plasman'!G52,"")</f>
        <v/>
      </c>
      <c r="H56" s="57" t="str">
        <f>IF(ISNUMBER('[5]Sektorski plasman'!H52)=TRUE,'[5]Sektorski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IF(ISTEXT('[5]Sektorski plasman'!B53)=TRUE,'[5]Sektorski plasman'!B53,"")</f>
        <v/>
      </c>
      <c r="C57" s="52" t="str">
        <f>IF(ISTEXT('[5]Sektorski plasman'!C53)=TRUE,'[5]Sektorski plasman'!C53,"")</f>
        <v/>
      </c>
      <c r="D57" s="53" t="str">
        <f>IF(ISNUMBER('[5]Sektorski plasman'!E53)=TRUE,'[5]Sektorski plasman'!E53,"")</f>
        <v/>
      </c>
      <c r="E57" s="54" t="str">
        <f>IF(ISTEXT('[5]Sektorski plasman'!F53)=TRUE,'[5]Sektorski plasman'!F53,"")</f>
        <v/>
      </c>
      <c r="F57" s="55" t="str">
        <f>IF(ISNUMBER('[5]Sektorski plasman'!D53)=TRUE,'[5]Sektorski plasman'!D53,"")</f>
        <v/>
      </c>
      <c r="G57" s="56" t="str">
        <f>IF(ISNUMBER('[5]Sektorski plasman'!G53)=TRUE,'[5]Sektorski plasman'!G53,"")</f>
        <v/>
      </c>
      <c r="H57" s="57" t="str">
        <f>IF(ISNUMBER('[5]Sektorski plasman'!H53)=TRUE,'[5]Sektorski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IF(ISTEXT('[5]Sektorski plasman'!B54)=TRUE,'[5]Sektorski plasman'!B54,"")</f>
        <v/>
      </c>
      <c r="C58" s="52" t="str">
        <f>IF(ISTEXT('[5]Sektorski plasman'!C54)=TRUE,'[5]Sektorski plasman'!C54,"")</f>
        <v/>
      </c>
      <c r="D58" s="53" t="str">
        <f>IF(ISNUMBER('[5]Sektorski plasman'!E54)=TRUE,'[5]Sektorski plasman'!E54,"")</f>
        <v/>
      </c>
      <c r="E58" s="54" t="str">
        <f>IF(ISTEXT('[5]Sektorski plasman'!F54)=TRUE,'[5]Sektorski plasman'!F54,"")</f>
        <v/>
      </c>
      <c r="F58" s="55" t="str">
        <f>IF(ISNUMBER('[5]Sektorski plasman'!D54)=TRUE,'[5]Sektorski plasman'!D54,"")</f>
        <v/>
      </c>
      <c r="G58" s="56" t="str">
        <f>IF(ISNUMBER('[5]Sektorski plasman'!G54)=TRUE,'[5]Sektorski plasman'!G54,"")</f>
        <v/>
      </c>
      <c r="H58" s="57" t="str">
        <f>IF(ISNUMBER('[5]Sektorski plasman'!H54)=TRUE,'[5]Sektorski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IF(ISTEXT('[5]Sektorski plasman'!B55)=TRUE,'[5]Sektorski plasman'!B55,"")</f>
        <v/>
      </c>
      <c r="C59" s="52" t="str">
        <f>IF(ISTEXT('[5]Sektorski plasman'!C55)=TRUE,'[5]Sektorski plasman'!C55,"")</f>
        <v/>
      </c>
      <c r="D59" s="53" t="str">
        <f>IF(ISNUMBER('[5]Sektorski plasman'!E55)=TRUE,'[5]Sektorski plasman'!E55,"")</f>
        <v/>
      </c>
      <c r="E59" s="54" t="str">
        <f>IF(ISTEXT('[5]Sektorski plasman'!F55)=TRUE,'[5]Sektorski plasman'!F55,"")</f>
        <v/>
      </c>
      <c r="F59" s="55" t="str">
        <f>IF(ISNUMBER('[5]Sektorski plasman'!D55)=TRUE,'[5]Sektorski plasman'!D55,"")</f>
        <v/>
      </c>
      <c r="G59" s="56" t="str">
        <f>IF(ISNUMBER('[5]Sektorski plasman'!G55)=TRUE,'[5]Sektorski plasman'!G55,"")</f>
        <v/>
      </c>
      <c r="H59" s="57" t="str">
        <f>IF(ISNUMBER('[5]Sektorski plasman'!H55)=TRUE,'[5]Sektorski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IF(ISTEXT('[5]Sektorski plasman'!B56)=TRUE,'[5]Sektorski plasman'!B56,"")</f>
        <v/>
      </c>
      <c r="C60" s="52" t="str">
        <f>IF(ISTEXT('[5]Sektorski plasman'!C56)=TRUE,'[5]Sektorski plasman'!C56,"")</f>
        <v/>
      </c>
      <c r="D60" s="53" t="str">
        <f>IF(ISNUMBER('[5]Sektorski plasman'!E56)=TRUE,'[5]Sektorski plasman'!E56,"")</f>
        <v/>
      </c>
      <c r="E60" s="54" t="str">
        <f>IF(ISTEXT('[5]Sektorski plasman'!F56)=TRUE,'[5]Sektorski plasman'!F56,"")</f>
        <v/>
      </c>
      <c r="F60" s="55" t="str">
        <f>IF(ISNUMBER('[5]Sektorski plasman'!D56)=TRUE,'[5]Sektorski plasman'!D56,"")</f>
        <v/>
      </c>
      <c r="G60" s="56" t="str">
        <f>IF(ISNUMBER('[5]Sektorski plasman'!G56)=TRUE,'[5]Sektorski plasman'!G56,"")</f>
        <v/>
      </c>
      <c r="H60" s="57" t="str">
        <f>IF(ISNUMBER('[5]Sektorski plasman'!H56)=TRUE,'[5]Sektorski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IF(ISTEXT('[5]Sektorski plasman'!B57)=TRUE,'[5]Sektorski plasman'!B57,"")</f>
        <v/>
      </c>
      <c r="C61" s="52" t="str">
        <f>IF(ISTEXT('[5]Sektorski plasman'!C57)=TRUE,'[5]Sektorski plasman'!C57,"")</f>
        <v/>
      </c>
      <c r="D61" s="53" t="str">
        <f>IF(ISNUMBER('[5]Sektorski plasman'!E57)=TRUE,'[5]Sektorski plasman'!E57,"")</f>
        <v/>
      </c>
      <c r="E61" s="54" t="str">
        <f>IF(ISTEXT('[5]Sektorski plasman'!F57)=TRUE,'[5]Sektorski plasman'!F57,"")</f>
        <v/>
      </c>
      <c r="F61" s="55" t="str">
        <f>IF(ISNUMBER('[5]Sektorski plasman'!D57)=TRUE,'[5]Sektorski plasman'!D57,"")</f>
        <v/>
      </c>
      <c r="G61" s="56" t="str">
        <f>IF(ISNUMBER('[5]Sektorski plasman'!G57)=TRUE,'[5]Sektorski plasman'!G57,"")</f>
        <v/>
      </c>
      <c r="H61" s="57" t="str">
        <f>IF(ISNUMBER('[5]Sektorski plasman'!H57)=TRUE,'[5]Sektorski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IF(ISTEXT('[5]Sektorski plasman'!B58)=TRUE,'[5]Sektorski plasman'!B58,"")</f>
        <v/>
      </c>
      <c r="C62" s="52" t="str">
        <f>IF(ISTEXT('[5]Sektorski plasman'!C58)=TRUE,'[5]Sektorski plasman'!C58,"")</f>
        <v/>
      </c>
      <c r="D62" s="53" t="str">
        <f>IF(ISNUMBER('[5]Sektorski plasman'!E58)=TRUE,'[5]Sektorski plasman'!E58,"")</f>
        <v/>
      </c>
      <c r="E62" s="54" t="str">
        <f>IF(ISTEXT('[5]Sektorski plasman'!F58)=TRUE,'[5]Sektorski plasman'!F58,"")</f>
        <v/>
      </c>
      <c r="F62" s="55" t="str">
        <f>IF(ISNUMBER('[5]Sektorski plasman'!D58)=TRUE,'[5]Sektorski plasman'!D58,"")</f>
        <v/>
      </c>
      <c r="G62" s="56" t="str">
        <f>IF(ISNUMBER('[5]Sektorski plasman'!G58)=TRUE,'[5]Sektorski plasman'!G58,"")</f>
        <v/>
      </c>
      <c r="H62" s="57" t="str">
        <f>IF(ISNUMBER('[5]Sektorski plasman'!H58)=TRUE,'[5]Sektorski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IF(ISTEXT('[5]Sektorski plasman'!B59)=TRUE,'[5]Sektorski plasman'!B59,"")</f>
        <v/>
      </c>
      <c r="C63" s="52" t="str">
        <f>IF(ISTEXT('[5]Sektorski plasman'!C59)=TRUE,'[5]Sektorski plasman'!C59,"")</f>
        <v/>
      </c>
      <c r="D63" s="53" t="str">
        <f>IF(ISNUMBER('[5]Sektorski plasman'!E59)=TRUE,'[5]Sektorski plasman'!E59,"")</f>
        <v/>
      </c>
      <c r="E63" s="54" t="str">
        <f>IF(ISTEXT('[5]Sektorski plasman'!F59)=TRUE,'[5]Sektorski plasman'!F59,"")</f>
        <v/>
      </c>
      <c r="F63" s="55" t="str">
        <f>IF(ISNUMBER('[5]Sektorski plasman'!D59)=TRUE,'[5]Sektorski plasman'!D59,"")</f>
        <v/>
      </c>
      <c r="G63" s="56" t="str">
        <f>IF(ISNUMBER('[5]Sektorski plasman'!G59)=TRUE,'[5]Sektorski plasman'!G59,"")</f>
        <v/>
      </c>
      <c r="H63" s="57" t="str">
        <f>IF(ISNUMBER('[5]Sektorski plasman'!H59)=TRUE,'[5]Sektorski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IF(ISTEXT('[5]Sektorski plasman'!B60)=TRUE,'[5]Sektorski plasman'!B60,"")</f>
        <v/>
      </c>
      <c r="C64" s="52" t="str">
        <f>IF(ISTEXT('[5]Sektorski plasman'!C60)=TRUE,'[5]Sektorski plasman'!C60,"")</f>
        <v/>
      </c>
      <c r="D64" s="53" t="str">
        <f>IF(ISNUMBER('[5]Sektorski plasman'!E60)=TRUE,'[5]Sektorski plasman'!E60,"")</f>
        <v/>
      </c>
      <c r="E64" s="54" t="str">
        <f>IF(ISTEXT('[5]Sektorski plasman'!F60)=TRUE,'[5]Sektorski plasman'!F60,"")</f>
        <v/>
      </c>
      <c r="F64" s="55" t="str">
        <f>IF(ISNUMBER('[5]Sektorski plasman'!D60)=TRUE,'[5]Sektorski plasman'!D60,"")</f>
        <v/>
      </c>
      <c r="G64" s="56" t="str">
        <f>IF(ISNUMBER('[5]Sektorski plasman'!G60)=TRUE,'[5]Sektorski plasman'!G60,"")</f>
        <v/>
      </c>
      <c r="H64" s="57" t="str">
        <f>IF(ISNUMBER('[5]Sektorski plasman'!H60)=TRUE,'[5]Sektorski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IF(ISTEXT('[5]Sektorski plasman'!B61)=TRUE,'[5]Sektorski plasman'!B61,"")</f>
        <v/>
      </c>
      <c r="C65" s="52" t="str">
        <f>IF(ISTEXT('[5]Sektorski plasman'!C61)=TRUE,'[5]Sektorski plasman'!C61,"")</f>
        <v/>
      </c>
      <c r="D65" s="53" t="str">
        <f>IF(ISNUMBER('[5]Sektorski plasman'!E61)=TRUE,'[5]Sektorski plasman'!E61,"")</f>
        <v/>
      </c>
      <c r="E65" s="54" t="str">
        <f>IF(ISTEXT('[5]Sektorski plasman'!F61)=TRUE,'[5]Sektorski plasman'!F61,"")</f>
        <v/>
      </c>
      <c r="F65" s="55" t="str">
        <f>IF(ISNUMBER('[5]Sektorski plasman'!D61)=TRUE,'[5]Sektorski plasman'!D61,"")</f>
        <v/>
      </c>
      <c r="G65" s="56" t="str">
        <f>IF(ISNUMBER('[5]Sektorski plasman'!G61)=TRUE,'[5]Sektorski plasman'!G61,"")</f>
        <v/>
      </c>
      <c r="H65" s="57" t="str">
        <f>IF(ISNUMBER('[5]Sektorski plasman'!H61)=TRUE,'[5]Sektorski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IF(ISTEXT('[5]Sektorski plasman'!B62)=TRUE,'[5]Sektorski plasman'!B62,"")</f>
        <v/>
      </c>
      <c r="C66" s="52" t="str">
        <f>IF(ISTEXT('[5]Sektorski plasman'!C62)=TRUE,'[5]Sektorski plasman'!C62,"")</f>
        <v/>
      </c>
      <c r="D66" s="53" t="str">
        <f>IF(ISNUMBER('[5]Sektorski plasman'!E62)=TRUE,'[5]Sektorski plasman'!E62,"")</f>
        <v/>
      </c>
      <c r="E66" s="54" t="str">
        <f>IF(ISTEXT('[5]Sektorski plasman'!F62)=TRUE,'[5]Sektorski plasman'!F62,"")</f>
        <v/>
      </c>
      <c r="F66" s="55" t="str">
        <f>IF(ISNUMBER('[5]Sektorski plasman'!D62)=TRUE,'[5]Sektorski plasman'!D62,"")</f>
        <v/>
      </c>
      <c r="G66" s="56" t="str">
        <f>IF(ISNUMBER('[5]Sektorski plasman'!G62)=TRUE,'[5]Sektorski plasman'!G62,"")</f>
        <v/>
      </c>
      <c r="H66" s="57" t="str">
        <f>IF(ISNUMBER('[5]Sektorski plasman'!H62)=TRUE,'[5]Sektorski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IF(ISTEXT('[5]Sektorski plasman'!B63)=TRUE,'[5]Sektorski plasman'!B63,"")</f>
        <v/>
      </c>
      <c r="C67" s="52" t="str">
        <f>IF(ISTEXT('[5]Sektorski plasman'!C63)=TRUE,'[5]Sektorski plasman'!C63,"")</f>
        <v/>
      </c>
      <c r="D67" s="53" t="str">
        <f>IF(ISNUMBER('[5]Sektorski plasman'!E63)=TRUE,'[5]Sektorski plasman'!E63,"")</f>
        <v/>
      </c>
      <c r="E67" s="54" t="str">
        <f>IF(ISTEXT('[5]Sektorski plasman'!F63)=TRUE,'[5]Sektorski plasman'!F63,"")</f>
        <v/>
      </c>
      <c r="F67" s="55" t="str">
        <f>IF(ISNUMBER('[5]Sektorski plasman'!D63)=TRUE,'[5]Sektorski plasman'!D63,"")</f>
        <v/>
      </c>
      <c r="G67" s="56" t="str">
        <f>IF(ISNUMBER('[5]Sektorski plasman'!G63)=TRUE,'[5]Sektorski plasman'!G63,"")</f>
        <v/>
      </c>
      <c r="H67" s="57" t="str">
        <f>IF(ISNUMBER('[5]Sektorski plasman'!H63)=TRUE,'[5]Sektorski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IF(ISTEXT('[5]Sektorski plasman'!B64)=TRUE,'[5]Sektorski plasman'!B64,"")</f>
        <v/>
      </c>
      <c r="C68" s="52" t="str">
        <f>IF(ISTEXT('[5]Sektorski plasman'!C64)=TRUE,'[5]Sektorski plasman'!C64,"")</f>
        <v/>
      </c>
      <c r="D68" s="53" t="str">
        <f>IF(ISNUMBER('[5]Sektorski plasman'!E64)=TRUE,'[5]Sektorski plasman'!E64,"")</f>
        <v/>
      </c>
      <c r="E68" s="54" t="str">
        <f>IF(ISTEXT('[5]Sektorski plasman'!F64)=TRUE,'[5]Sektorski plasman'!F64,"")</f>
        <v/>
      </c>
      <c r="F68" s="55" t="str">
        <f>IF(ISNUMBER('[5]Sektorski plasman'!D64)=TRUE,'[5]Sektorski plasman'!D64,"")</f>
        <v/>
      </c>
      <c r="G68" s="56" t="str">
        <f>IF(ISNUMBER('[5]Sektorski plasman'!G64)=TRUE,'[5]Sektorski plasman'!G64,"")</f>
        <v/>
      </c>
      <c r="H68" s="57" t="str">
        <f>IF(ISNUMBER('[5]Sektorski plasman'!H64)=TRUE,'[5]Sektorski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IF(ISTEXT('[5]Sektorski plasman'!B65)=TRUE,'[5]Sektorski plasman'!B65,"")</f>
        <v/>
      </c>
      <c r="C69" s="52" t="str">
        <f>IF(ISTEXT('[5]Sektorski plasman'!C65)=TRUE,'[5]Sektorski plasman'!C65,"")</f>
        <v/>
      </c>
      <c r="D69" s="53" t="str">
        <f>IF(ISNUMBER('[5]Sektorski plasman'!E65)=TRUE,'[5]Sektorski plasman'!E65,"")</f>
        <v/>
      </c>
      <c r="E69" s="54" t="str">
        <f>IF(ISTEXT('[5]Sektorski plasman'!F65)=TRUE,'[5]Sektorski plasman'!F65,"")</f>
        <v/>
      </c>
      <c r="F69" s="55" t="str">
        <f>IF(ISNUMBER('[5]Sektorski plasman'!D65)=TRUE,'[5]Sektorski plasman'!D65,"")</f>
        <v/>
      </c>
      <c r="G69" s="56" t="str">
        <f>IF(ISNUMBER('[5]Sektorski plasman'!G65)=TRUE,'[5]Sektorski plasman'!G65,"")</f>
        <v/>
      </c>
      <c r="H69" s="57" t="str">
        <f>IF(ISNUMBER('[5]Sektorski plasman'!H65)=TRUE,'[5]Sektorski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IF(ISTEXT('[5]Sektorski plasman'!B66)=TRUE,'[5]Sektorski plasman'!B66,"")</f>
        <v/>
      </c>
      <c r="C70" s="52" t="str">
        <f>IF(ISTEXT('[5]Sektorski plasman'!C66)=TRUE,'[5]Sektorski plasman'!C66,"")</f>
        <v/>
      </c>
      <c r="D70" s="53" t="str">
        <f>IF(ISNUMBER('[5]Sektorski plasman'!E66)=TRUE,'[5]Sektorski plasman'!E66,"")</f>
        <v/>
      </c>
      <c r="E70" s="54" t="str">
        <f>IF(ISTEXT('[5]Sektorski plasman'!F66)=TRUE,'[5]Sektorski plasman'!F66,"")</f>
        <v/>
      </c>
      <c r="F70" s="55" t="str">
        <f>IF(ISNUMBER('[5]Sektorski plasman'!D66)=TRUE,'[5]Sektorski plasman'!D66,"")</f>
        <v/>
      </c>
      <c r="G70" s="56" t="str">
        <f>IF(ISNUMBER('[5]Sektorski plasman'!G66)=TRUE,'[5]Sektorski plasman'!G66,"")</f>
        <v/>
      </c>
      <c r="H70" s="57" t="str">
        <f>IF(ISNUMBER('[5]Sektorski plasman'!H66)=TRUE,'[5]Sektorski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IF(ISTEXT('[5]Sektorski plasman'!B67)=TRUE,'[5]Sektorski plasman'!B67,"")</f>
        <v/>
      </c>
      <c r="C71" s="52" t="str">
        <f>IF(ISTEXT('[5]Sektorski plasman'!C67)=TRUE,'[5]Sektorski plasman'!C67,"")</f>
        <v/>
      </c>
      <c r="D71" s="53" t="str">
        <f>IF(ISNUMBER('[5]Sektorski plasman'!E67)=TRUE,'[5]Sektorski plasman'!E67,"")</f>
        <v/>
      </c>
      <c r="E71" s="54" t="str">
        <f>IF(ISTEXT('[5]Sektorski plasman'!F67)=TRUE,'[5]Sektorski plasman'!F67,"")</f>
        <v/>
      </c>
      <c r="F71" s="55" t="str">
        <f>IF(ISNUMBER('[5]Sektorski plasman'!D67)=TRUE,'[5]Sektorski plasman'!D67,"")</f>
        <v/>
      </c>
      <c r="G71" s="56" t="str">
        <f>IF(ISNUMBER('[5]Sektorski plasman'!G67)=TRUE,'[5]Sektorski plasman'!G67,"")</f>
        <v/>
      </c>
      <c r="H71" s="57" t="str">
        <f>IF(ISNUMBER('[5]Sektorski plasman'!H67)=TRUE,'[5]Sektorski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IF(ISTEXT('[5]Sektorski plasman'!B68)=TRUE,'[5]Sektorski plasman'!B68,"")</f>
        <v/>
      </c>
      <c r="C72" s="52" t="str">
        <f>IF(ISTEXT('[5]Sektorski plasman'!C68)=TRUE,'[5]Sektorski plasman'!C68,"")</f>
        <v/>
      </c>
      <c r="D72" s="53" t="str">
        <f>IF(ISNUMBER('[5]Sektorski plasman'!E68)=TRUE,'[5]Sektorski plasman'!E68,"")</f>
        <v/>
      </c>
      <c r="E72" s="54" t="str">
        <f>IF(ISTEXT('[5]Sektorski plasman'!F68)=TRUE,'[5]Sektorski plasman'!F68,"")</f>
        <v/>
      </c>
      <c r="F72" s="55" t="str">
        <f>IF(ISNUMBER('[5]Sektorski plasman'!D68)=TRUE,'[5]Sektorski plasman'!D68,"")</f>
        <v/>
      </c>
      <c r="G72" s="56" t="str">
        <f>IF(ISNUMBER('[5]Sektorski plasman'!G68)=TRUE,'[5]Sektorski plasman'!G68,"")</f>
        <v/>
      </c>
      <c r="H72" s="57" t="str">
        <f>IF(ISNUMBER('[5]Sektorski plasman'!H68)=TRUE,'[5]Sektorski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IF(ISTEXT('[5]Sektorski plasman'!B69)=TRUE,'[5]Sektorski plasman'!B69,"")</f>
        <v/>
      </c>
      <c r="C73" s="52" t="str">
        <f>IF(ISTEXT('[5]Sektorski plasman'!C69)=TRUE,'[5]Sektorski plasman'!C69,"")</f>
        <v/>
      </c>
      <c r="D73" s="53" t="str">
        <f>IF(ISNUMBER('[5]Sektorski plasman'!E69)=TRUE,'[5]Sektorski plasman'!E69,"")</f>
        <v/>
      </c>
      <c r="E73" s="54" t="str">
        <f>IF(ISTEXT('[5]Sektorski plasman'!F69)=TRUE,'[5]Sektorski plasman'!F69,"")</f>
        <v/>
      </c>
      <c r="F73" s="55" t="str">
        <f>IF(ISNUMBER('[5]Sektorski plasman'!D69)=TRUE,'[5]Sektorski plasman'!D69,"")</f>
        <v/>
      </c>
      <c r="G73" s="56" t="str">
        <f>IF(ISNUMBER('[5]Sektorski plasman'!G69)=TRUE,'[5]Sektorski plasman'!G69,"")</f>
        <v/>
      </c>
      <c r="H73" s="57" t="str">
        <f>IF(ISNUMBER('[5]Sektorski plasman'!H69)=TRUE,'[5]Sektorski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IF(ISTEXT('[5]Sektorski plasman'!B70)=TRUE,'[5]Sektorski plasman'!B70,"")</f>
        <v/>
      </c>
      <c r="C74" s="52" t="str">
        <f>IF(ISTEXT('[5]Sektorski plasman'!C70)=TRUE,'[5]Sektorski plasman'!C70,"")</f>
        <v/>
      </c>
      <c r="D74" s="53" t="str">
        <f>IF(ISNUMBER('[5]Sektorski plasman'!E70)=TRUE,'[5]Sektorski plasman'!E70,"")</f>
        <v/>
      </c>
      <c r="E74" s="54" t="str">
        <f>IF(ISTEXT('[5]Sektorski plasman'!F70)=TRUE,'[5]Sektorski plasman'!F70,"")</f>
        <v/>
      </c>
      <c r="F74" s="55" t="str">
        <f>IF(ISNUMBER('[5]Sektorski plasman'!D70)=TRUE,'[5]Sektorski plasman'!D70,"")</f>
        <v/>
      </c>
      <c r="G74" s="56" t="str">
        <f>IF(ISNUMBER('[5]Sektorski plasman'!G70)=TRUE,'[5]Sektorski plasman'!G70,"")</f>
        <v/>
      </c>
      <c r="H74" s="57" t="str">
        <f>IF(ISNUMBER('[5]Sektorski plasman'!H70)=TRUE,'[5]Sektorski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IF(ISTEXT('[5]Sektorski plasman'!B71)=TRUE,'[5]Sektorski plasman'!B71,"")</f>
        <v/>
      </c>
      <c r="C75" s="52" t="str">
        <f>IF(ISTEXT('[5]Sektorski plasman'!C71)=TRUE,'[5]Sektorski plasman'!C71,"")</f>
        <v/>
      </c>
      <c r="D75" s="53" t="str">
        <f>IF(ISNUMBER('[5]Sektorski plasman'!E71)=TRUE,'[5]Sektorski plasman'!E71,"")</f>
        <v/>
      </c>
      <c r="E75" s="54" t="str">
        <f>IF(ISTEXT('[5]Sektorski plasman'!F71)=TRUE,'[5]Sektorski plasman'!F71,"")</f>
        <v/>
      </c>
      <c r="F75" s="55" t="str">
        <f>IF(ISNUMBER('[5]Sektorski plasman'!D71)=TRUE,'[5]Sektorski plasman'!D71,"")</f>
        <v/>
      </c>
      <c r="G75" s="56" t="str">
        <f>IF(ISNUMBER('[5]Sektorski plasman'!G71)=TRUE,'[5]Sektorski plasman'!G71,"")</f>
        <v/>
      </c>
      <c r="H75" s="57" t="str">
        <f>IF(ISNUMBER('[5]Sektorski plasman'!H71)=TRUE,'[5]Sektorski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IF(ISTEXT('[5]Sektorski plasman'!B72)=TRUE,'[5]Sektorski plasman'!B72,"")</f>
        <v/>
      </c>
      <c r="C76" s="52" t="str">
        <f>IF(ISTEXT('[5]Sektorski plasman'!C72)=TRUE,'[5]Sektorski plasman'!C72,"")</f>
        <v/>
      </c>
      <c r="D76" s="53" t="str">
        <f>IF(ISNUMBER('[5]Sektorski plasman'!E72)=TRUE,'[5]Sektorski plasman'!E72,"")</f>
        <v/>
      </c>
      <c r="E76" s="54" t="str">
        <f>IF(ISTEXT('[5]Sektorski plasman'!F72)=TRUE,'[5]Sektorski plasman'!F72,"")</f>
        <v/>
      </c>
      <c r="F76" s="55" t="str">
        <f>IF(ISNUMBER('[5]Sektorski plasman'!D72)=TRUE,'[5]Sektorski plasman'!D72,"")</f>
        <v/>
      </c>
      <c r="G76" s="56" t="str">
        <f>IF(ISNUMBER('[5]Sektorski plasman'!G72)=TRUE,'[5]Sektorski plasman'!G72,"")</f>
        <v/>
      </c>
      <c r="H76" s="57" t="str">
        <f>IF(ISNUMBER('[5]Sektorski plasman'!H72)=TRUE,'[5]Sektorski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IF(ISTEXT('[5]Sektorski plasman'!B73)=TRUE,'[5]Sektorski plasman'!B73,"")</f>
        <v/>
      </c>
      <c r="C77" s="52" t="str">
        <f>IF(ISTEXT('[5]Sektorski plasman'!C73)=TRUE,'[5]Sektorski plasman'!C73,"")</f>
        <v/>
      </c>
      <c r="D77" s="53" t="str">
        <f>IF(ISNUMBER('[5]Sektorski plasman'!E73)=TRUE,'[5]Sektorski plasman'!E73,"")</f>
        <v/>
      </c>
      <c r="E77" s="54" t="str">
        <f>IF(ISTEXT('[5]Sektorski plasman'!F73)=TRUE,'[5]Sektorski plasman'!F73,"")</f>
        <v/>
      </c>
      <c r="F77" s="55" t="str">
        <f>IF(ISNUMBER('[5]Sektorski plasman'!D73)=TRUE,'[5]Sektorski plasman'!D73,"")</f>
        <v/>
      </c>
      <c r="G77" s="56" t="str">
        <f>IF(ISNUMBER('[5]Sektorski plasman'!G73)=TRUE,'[5]Sektorski plasman'!G73,"")</f>
        <v/>
      </c>
      <c r="H77" s="57" t="str">
        <f>IF(ISNUMBER('[5]Sektorski plasman'!H73)=TRUE,'[5]Sektorski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IF(ISTEXT('[5]Sektorski plasman'!B74)=TRUE,'[5]Sektorski plasman'!B74,"")</f>
        <v/>
      </c>
      <c r="C78" s="52" t="str">
        <f>IF(ISTEXT('[5]Sektorski plasman'!C74)=TRUE,'[5]Sektorski plasman'!C74,"")</f>
        <v/>
      </c>
      <c r="D78" s="53" t="str">
        <f>IF(ISNUMBER('[5]Sektorski plasman'!E74)=TRUE,'[5]Sektorski plasman'!E74,"")</f>
        <v/>
      </c>
      <c r="E78" s="54" t="str">
        <f>IF(ISTEXT('[5]Sektorski plasman'!F74)=TRUE,'[5]Sektorski plasman'!F74,"")</f>
        <v/>
      </c>
      <c r="F78" s="55" t="str">
        <f>IF(ISNUMBER('[5]Sektorski plasman'!D74)=TRUE,'[5]Sektorski plasman'!D74,"")</f>
        <v/>
      </c>
      <c r="G78" s="56" t="str">
        <f>IF(ISNUMBER('[5]Sektorski plasman'!G74)=TRUE,'[5]Sektorski plasman'!G74,"")</f>
        <v/>
      </c>
      <c r="H78" s="57" t="str">
        <f>IF(ISNUMBER('[5]Sektorski plasman'!H74)=TRUE,'[5]Sektorski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IF(ISTEXT('[5]Sektorski plasman'!B75)=TRUE,'[5]Sektorski plasman'!B75,"")</f>
        <v/>
      </c>
      <c r="C79" s="52" t="str">
        <f>IF(ISTEXT('[5]Sektorski plasman'!C75)=TRUE,'[5]Sektorski plasman'!C75,"")</f>
        <v/>
      </c>
      <c r="D79" s="53" t="str">
        <f>IF(ISNUMBER('[5]Sektorski plasman'!E75)=TRUE,'[5]Sektorski plasman'!E75,"")</f>
        <v/>
      </c>
      <c r="E79" s="54" t="str">
        <f>IF(ISTEXT('[5]Sektorski plasman'!F75)=TRUE,'[5]Sektorski plasman'!F75,"")</f>
        <v/>
      </c>
      <c r="F79" s="55" t="str">
        <f>IF(ISNUMBER('[5]Sektorski plasman'!D75)=TRUE,'[5]Sektorski plasman'!D75,"")</f>
        <v/>
      </c>
      <c r="G79" s="56" t="str">
        <f>IF(ISNUMBER('[5]Sektorski plasman'!G75)=TRUE,'[5]Sektorski plasman'!G75,"")</f>
        <v/>
      </c>
      <c r="H79" s="57" t="str">
        <f>IF(ISNUMBER('[5]Sektorski plasman'!H75)=TRUE,'[5]Sektorski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IF(ISTEXT('[5]Sektorski plasman'!B76)=TRUE,'[5]Sektorski plasman'!B76,"")</f>
        <v/>
      </c>
      <c r="C80" s="52" t="str">
        <f>IF(ISTEXT('[5]Sektorski plasman'!C76)=TRUE,'[5]Sektorski plasman'!C76,"")</f>
        <v/>
      </c>
      <c r="D80" s="53" t="str">
        <f>IF(ISNUMBER('[5]Sektorski plasman'!E76)=TRUE,'[5]Sektorski plasman'!E76,"")</f>
        <v/>
      </c>
      <c r="E80" s="54" t="str">
        <f>IF(ISTEXT('[5]Sektorski plasman'!F76)=TRUE,'[5]Sektorski plasman'!F76,"")</f>
        <v/>
      </c>
      <c r="F80" s="55" t="str">
        <f>IF(ISNUMBER('[5]Sektorski plasman'!D76)=TRUE,'[5]Sektorski plasman'!D76,"")</f>
        <v/>
      </c>
      <c r="G80" s="56" t="str">
        <f>IF(ISNUMBER('[5]Sektorski plasman'!G76)=TRUE,'[5]Sektorski plasman'!G76,"")</f>
        <v/>
      </c>
      <c r="H80" s="57" t="str">
        <f>IF(ISNUMBER('[5]Sektorski plasman'!H76)=TRUE,'[5]Sektorski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IF(ISTEXT('[5]Sektorski plasman'!B77)=TRUE,'[5]Sektorski plasman'!B77,"")</f>
        <v/>
      </c>
      <c r="C81" s="52" t="str">
        <f>IF(ISTEXT('[5]Sektorski plasman'!C77)=TRUE,'[5]Sektorski plasman'!C77,"")</f>
        <v/>
      </c>
      <c r="D81" s="53" t="str">
        <f>IF(ISNUMBER('[5]Sektorski plasman'!E77)=TRUE,'[5]Sektorski plasman'!E77,"")</f>
        <v/>
      </c>
      <c r="E81" s="54" t="str">
        <f>IF(ISTEXT('[5]Sektorski plasman'!F77)=TRUE,'[5]Sektorski plasman'!F77,"")</f>
        <v/>
      </c>
      <c r="F81" s="55" t="str">
        <f>IF(ISNUMBER('[5]Sektorski plasman'!D77)=TRUE,'[5]Sektorski plasman'!D77,"")</f>
        <v/>
      </c>
      <c r="G81" s="56" t="str">
        <f>IF(ISNUMBER('[5]Sektorski plasman'!G77)=TRUE,'[5]Sektorski plasman'!G77,"")</f>
        <v/>
      </c>
      <c r="H81" s="57" t="str">
        <f>IF(ISNUMBER('[5]Sektorski plasman'!H77)=TRUE,'[5]Sektorski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IF(ISTEXT('[5]Sektorski plasman'!B78)=TRUE,'[5]Sektorski plasman'!B78,"")</f>
        <v/>
      </c>
      <c r="C82" s="52" t="str">
        <f>IF(ISTEXT('[5]Sektorski plasman'!C78)=TRUE,'[5]Sektorski plasman'!C78,"")</f>
        <v/>
      </c>
      <c r="D82" s="53" t="str">
        <f>IF(ISNUMBER('[5]Sektorski plasman'!E78)=TRUE,'[5]Sektorski plasman'!E78,"")</f>
        <v/>
      </c>
      <c r="E82" s="54" t="str">
        <f>IF(ISTEXT('[5]Sektorski plasman'!F78)=TRUE,'[5]Sektorski plasman'!F78,"")</f>
        <v/>
      </c>
      <c r="F82" s="55" t="str">
        <f>IF(ISNUMBER('[5]Sektorski plasman'!D78)=TRUE,'[5]Sektorski plasman'!D78,"")</f>
        <v/>
      </c>
      <c r="G82" s="56" t="str">
        <f>IF(ISNUMBER('[5]Sektorski plasman'!G78)=TRUE,'[5]Sektorski plasman'!G78,"")</f>
        <v/>
      </c>
      <c r="H82" s="57" t="str">
        <f>IF(ISNUMBER('[5]Sektorski plasman'!H78)=TRUE,'[5]Sektorski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IF(ISTEXT('[5]Sektorski plasman'!B79)=TRUE,'[5]Sektorski plasman'!B79,"")</f>
        <v/>
      </c>
      <c r="C83" s="52" t="str">
        <f>IF(ISTEXT('[5]Sektorski plasman'!C79)=TRUE,'[5]Sektorski plasman'!C79,"")</f>
        <v/>
      </c>
      <c r="D83" s="53" t="str">
        <f>IF(ISNUMBER('[5]Sektorski plasman'!E79)=TRUE,'[5]Sektorski plasman'!E79,"")</f>
        <v/>
      </c>
      <c r="E83" s="54" t="str">
        <f>IF(ISTEXT('[5]Sektorski plasman'!F79)=TRUE,'[5]Sektorski plasman'!F79,"")</f>
        <v/>
      </c>
      <c r="F83" s="55" t="str">
        <f>IF(ISNUMBER('[5]Sektorski plasman'!D79)=TRUE,'[5]Sektorski plasman'!D79,"")</f>
        <v/>
      </c>
      <c r="G83" s="56" t="str">
        <f>IF(ISNUMBER('[5]Sektorski plasman'!G79)=TRUE,'[5]Sektorski plasman'!G79,"")</f>
        <v/>
      </c>
      <c r="H83" s="57" t="str">
        <f>IF(ISNUMBER('[5]Sektorski plasman'!H79)=TRUE,'[5]Sektorski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IF(ISTEXT('[5]Sektorski plasman'!B80)=TRUE,'[5]Sektorski plasman'!B80,"")</f>
        <v/>
      </c>
      <c r="C84" s="52" t="str">
        <f>IF(ISTEXT('[5]Sektorski plasman'!C80)=TRUE,'[5]Sektorski plasman'!C80,"")</f>
        <v/>
      </c>
      <c r="D84" s="53" t="str">
        <f>IF(ISNUMBER('[5]Sektorski plasman'!E80)=TRUE,'[5]Sektorski plasman'!E80,"")</f>
        <v/>
      </c>
      <c r="E84" s="54" t="str">
        <f>IF(ISTEXT('[5]Sektorski plasman'!F80)=TRUE,'[5]Sektorski plasman'!F80,"")</f>
        <v/>
      </c>
      <c r="F84" s="55" t="str">
        <f>IF(ISNUMBER('[5]Sektorski plasman'!D80)=TRUE,'[5]Sektorski plasman'!D80,"")</f>
        <v/>
      </c>
      <c r="G84" s="56" t="str">
        <f>IF(ISNUMBER('[5]Sektorski plasman'!G80)=TRUE,'[5]Sektorski plasman'!G80,"")</f>
        <v/>
      </c>
      <c r="H84" s="57" t="str">
        <f>IF(ISNUMBER('[5]Sektorski plasman'!H80)=TRUE,'[5]Sektorski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IF(ISTEXT('[5]Sektorski plasman'!B81)=TRUE,'[5]Sektorski plasman'!B81,"")</f>
        <v/>
      </c>
      <c r="C85" s="52" t="str">
        <f>IF(ISTEXT('[5]Sektorski plasman'!C81)=TRUE,'[5]Sektorski plasman'!C81,"")</f>
        <v/>
      </c>
      <c r="D85" s="53" t="str">
        <f>IF(ISNUMBER('[5]Sektorski plasman'!E81)=TRUE,'[5]Sektorski plasman'!E81,"")</f>
        <v/>
      </c>
      <c r="E85" s="54" t="str">
        <f>IF(ISTEXT('[5]Sektorski plasman'!F81)=TRUE,'[5]Sektorski plasman'!F81,"")</f>
        <v/>
      </c>
      <c r="F85" s="55" t="str">
        <f>IF(ISNUMBER('[5]Sektorski plasman'!D81)=TRUE,'[5]Sektorski plasman'!D81,"")</f>
        <v/>
      </c>
      <c r="G85" s="56" t="str">
        <f>IF(ISNUMBER('[5]Sektorski plasman'!G81)=TRUE,'[5]Sektorski plasman'!G81,"")</f>
        <v/>
      </c>
      <c r="H85" s="57" t="str">
        <f>IF(ISNUMBER('[5]Sektorski plasman'!H81)=TRUE,'[5]Sektorski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IF(ISTEXT('[5]Sektorski plasman'!B82)=TRUE,'[5]Sektorski plasman'!B82,"")</f>
        <v/>
      </c>
      <c r="C86" s="52" t="str">
        <f>IF(ISTEXT('[5]Sektorski plasman'!C82)=TRUE,'[5]Sektorski plasman'!C82,"")</f>
        <v/>
      </c>
      <c r="D86" s="53" t="str">
        <f>IF(ISNUMBER('[5]Sektorski plasman'!E82)=TRUE,'[5]Sektorski plasman'!E82,"")</f>
        <v/>
      </c>
      <c r="E86" s="54" t="str">
        <f>IF(ISTEXT('[5]Sektorski plasman'!F82)=TRUE,'[5]Sektorski plasman'!F82,"")</f>
        <v/>
      </c>
      <c r="F86" s="55" t="str">
        <f>IF(ISNUMBER('[5]Sektorski plasman'!D82)=TRUE,'[5]Sektorski plasman'!D82,"")</f>
        <v/>
      </c>
      <c r="G86" s="56" t="str">
        <f>IF(ISNUMBER('[5]Sektorski plasman'!G82)=TRUE,'[5]Sektorski plasman'!G82,"")</f>
        <v/>
      </c>
      <c r="H86" s="57" t="str">
        <f>IF(ISNUMBER('[5]Sektorski plasman'!H82)=TRUE,'[5]Sektorski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IF(ISTEXT('[5]Sektorski plasman'!B83)=TRUE,'[5]Sektorski plasman'!B83,"")</f>
        <v/>
      </c>
      <c r="C87" s="52" t="str">
        <f>IF(ISTEXT('[5]Sektorski plasman'!C83)=TRUE,'[5]Sektorski plasman'!C83,"")</f>
        <v/>
      </c>
      <c r="D87" s="53" t="str">
        <f>IF(ISNUMBER('[5]Sektorski plasman'!E83)=TRUE,'[5]Sektorski plasman'!E83,"")</f>
        <v/>
      </c>
      <c r="E87" s="54" t="str">
        <f>IF(ISTEXT('[5]Sektorski plasman'!F83)=TRUE,'[5]Sektorski plasman'!F83,"")</f>
        <v/>
      </c>
      <c r="F87" s="55" t="str">
        <f>IF(ISNUMBER('[5]Sektorski plasman'!D83)=TRUE,'[5]Sektorski plasman'!D83,"")</f>
        <v/>
      </c>
      <c r="G87" s="56" t="str">
        <f>IF(ISNUMBER('[5]Sektorski plasman'!G83)=TRUE,'[5]Sektorski plasman'!G83,"")</f>
        <v/>
      </c>
      <c r="H87" s="57" t="str">
        <f>IF(ISNUMBER('[5]Sektorski plasman'!H83)=TRUE,'[5]Sektorski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IF(ISTEXT('[5]Sektorski plasman'!B84)=TRUE,'[5]Sektorski plasman'!B84,"")</f>
        <v/>
      </c>
      <c r="C88" s="52" t="str">
        <f>IF(ISTEXT('[5]Sektorski plasman'!C84)=TRUE,'[5]Sektorski plasman'!C84,"")</f>
        <v/>
      </c>
      <c r="D88" s="53" t="str">
        <f>IF(ISNUMBER('[5]Sektorski plasman'!E84)=TRUE,'[5]Sektorski plasman'!E84,"")</f>
        <v/>
      </c>
      <c r="E88" s="54" t="str">
        <f>IF(ISTEXT('[5]Sektorski plasman'!F84)=TRUE,'[5]Sektorski plasman'!F84,"")</f>
        <v/>
      </c>
      <c r="F88" s="55" t="str">
        <f>IF(ISNUMBER('[5]Sektorski plasman'!D84)=TRUE,'[5]Sektorski plasman'!D84,"")</f>
        <v/>
      </c>
      <c r="G88" s="56" t="str">
        <f>IF(ISNUMBER('[5]Sektorski plasman'!G84)=TRUE,'[5]Sektorski plasman'!G84,"")</f>
        <v/>
      </c>
      <c r="H88" s="57" t="str">
        <f>IF(ISNUMBER('[5]Sektorski plasman'!H84)=TRUE,'[5]Sektorski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IF(ISTEXT('[5]Sektorski plasman'!B85)=TRUE,'[5]Sektorski plasman'!B85,"")</f>
        <v/>
      </c>
      <c r="C89" s="52" t="str">
        <f>IF(ISTEXT('[5]Sektorski plasman'!C85)=TRUE,'[5]Sektorski plasman'!C85,"")</f>
        <v/>
      </c>
      <c r="D89" s="53" t="str">
        <f>IF(ISNUMBER('[5]Sektorski plasman'!E85)=TRUE,'[5]Sektorski plasman'!E85,"")</f>
        <v/>
      </c>
      <c r="E89" s="54" t="str">
        <f>IF(ISTEXT('[5]Sektorski plasman'!F85)=TRUE,'[5]Sektorski plasman'!F85,"")</f>
        <v/>
      </c>
      <c r="F89" s="55" t="str">
        <f>IF(ISNUMBER('[5]Sektorski plasman'!D85)=TRUE,'[5]Sektorski plasman'!D85,"")</f>
        <v/>
      </c>
      <c r="G89" s="56" t="str">
        <f>IF(ISNUMBER('[5]Sektorski plasman'!G85)=TRUE,'[5]Sektorski plasman'!G85,"")</f>
        <v/>
      </c>
      <c r="H89" s="57" t="str">
        <f>IF(ISNUMBER('[5]Sektorski plasman'!H85)=TRUE,'[5]Sektorski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IF(ISTEXT('[5]Sektorski plasman'!B86)=TRUE,'[5]Sektorski plasman'!B86,"")</f>
        <v/>
      </c>
      <c r="C90" s="52" t="str">
        <f>IF(ISTEXT('[5]Sektorski plasman'!C86)=TRUE,'[5]Sektorski plasman'!C86,"")</f>
        <v/>
      </c>
      <c r="D90" s="53" t="str">
        <f>IF(ISNUMBER('[5]Sektorski plasman'!E86)=TRUE,'[5]Sektorski plasman'!E86,"")</f>
        <v/>
      </c>
      <c r="E90" s="54" t="str">
        <f>IF(ISTEXT('[5]Sektorski plasman'!F86)=TRUE,'[5]Sektorski plasman'!F86,"")</f>
        <v/>
      </c>
      <c r="F90" s="55" t="str">
        <f>IF(ISNUMBER('[5]Sektorski plasman'!D86)=TRUE,'[5]Sektorski plasman'!D86,"")</f>
        <v/>
      </c>
      <c r="G90" s="56" t="str">
        <f>IF(ISNUMBER('[5]Sektorski plasman'!G86)=TRUE,'[5]Sektorski plasman'!G86,"")</f>
        <v/>
      </c>
      <c r="H90" s="57" t="str">
        <f>IF(ISNUMBER('[5]Sektorski plasman'!H86)=TRUE,'[5]Sektorski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IF(ISTEXT('[5]Sektorski plasman'!B87)=TRUE,'[5]Sektorski plasman'!B87,"")</f>
        <v/>
      </c>
      <c r="C91" s="52" t="str">
        <f>IF(ISTEXT('[5]Sektorski plasman'!C87)=TRUE,'[5]Sektorski plasman'!C87,"")</f>
        <v/>
      </c>
      <c r="D91" s="53" t="str">
        <f>IF(ISNUMBER('[5]Sektorski plasman'!E87)=TRUE,'[5]Sektorski plasman'!E87,"")</f>
        <v/>
      </c>
      <c r="E91" s="54" t="str">
        <f>IF(ISTEXT('[5]Sektorski plasman'!F87)=TRUE,'[5]Sektorski plasman'!F87,"")</f>
        <v/>
      </c>
      <c r="F91" s="55" t="str">
        <f>IF(ISNUMBER('[5]Sektorski plasman'!D87)=TRUE,'[5]Sektorski plasman'!D87,"")</f>
        <v/>
      </c>
      <c r="G91" s="56" t="str">
        <f>IF(ISNUMBER('[5]Sektorski plasman'!G87)=TRUE,'[5]Sektorski plasman'!G87,"")</f>
        <v/>
      </c>
      <c r="H91" s="57" t="str">
        <f>IF(ISNUMBER('[5]Sektorski plasman'!H87)=TRUE,'[5]Sektorski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IF(ISTEXT('[5]Sektorski plasman'!B88)=TRUE,'[5]Sektorski plasman'!B88,"")</f>
        <v/>
      </c>
      <c r="C92" s="52" t="str">
        <f>IF(ISTEXT('[5]Sektorski plasman'!C88)=TRUE,'[5]Sektorski plasman'!C88,"")</f>
        <v/>
      </c>
      <c r="D92" s="53" t="str">
        <f>IF(ISNUMBER('[5]Sektorski plasman'!E88)=TRUE,'[5]Sektorski plasman'!E88,"")</f>
        <v/>
      </c>
      <c r="E92" s="54" t="str">
        <f>IF(ISTEXT('[5]Sektorski plasman'!F88)=TRUE,'[5]Sektorski plasman'!F88,"")</f>
        <v/>
      </c>
      <c r="F92" s="55" t="str">
        <f>IF(ISNUMBER('[5]Sektorski plasman'!D88)=TRUE,'[5]Sektorski plasman'!D88,"")</f>
        <v/>
      </c>
      <c r="G92" s="56" t="str">
        <f>IF(ISNUMBER('[5]Sektorski plasman'!G88)=TRUE,'[5]Sektorski plasman'!G88,"")</f>
        <v/>
      </c>
      <c r="H92" s="57" t="str">
        <f>IF(ISNUMBER('[5]Sektorski plasman'!H88)=TRUE,'[5]Sektorski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IF(ISTEXT('[5]Sektorski plasman'!B89)=TRUE,'[5]Sektorski plasman'!B89,"")</f>
        <v/>
      </c>
      <c r="C93" s="52" t="str">
        <f>IF(ISTEXT('[5]Sektorski plasman'!C89)=TRUE,'[5]Sektorski plasman'!C89,"")</f>
        <v/>
      </c>
      <c r="D93" s="53" t="str">
        <f>IF(ISNUMBER('[5]Sektorski plasman'!E89)=TRUE,'[5]Sektorski plasman'!E89,"")</f>
        <v/>
      </c>
      <c r="E93" s="54" t="str">
        <f>IF(ISTEXT('[5]Sektorski plasman'!F89)=TRUE,'[5]Sektorski plasman'!F89,"")</f>
        <v/>
      </c>
      <c r="F93" s="55" t="str">
        <f>IF(ISNUMBER('[5]Sektorski plasman'!D89)=TRUE,'[5]Sektorski plasman'!D89,"")</f>
        <v/>
      </c>
      <c r="G93" s="56" t="str">
        <f>IF(ISNUMBER('[5]Sektorski plasman'!G89)=TRUE,'[5]Sektorski plasman'!G89,"")</f>
        <v/>
      </c>
      <c r="H93" s="57" t="str">
        <f>IF(ISNUMBER('[5]Sektorski plasman'!H89)=TRUE,'[5]Sektorski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IF(ISTEXT('[5]Sektorski plasman'!B90)=TRUE,'[5]Sektorski plasman'!B90,"")</f>
        <v/>
      </c>
      <c r="C94" s="52" t="str">
        <f>IF(ISTEXT('[5]Sektorski plasman'!C90)=TRUE,'[5]Sektorski plasman'!C90,"")</f>
        <v/>
      </c>
      <c r="D94" s="53" t="str">
        <f>IF(ISNUMBER('[5]Sektorski plasman'!E90)=TRUE,'[5]Sektorski plasman'!E90,"")</f>
        <v/>
      </c>
      <c r="E94" s="54" t="str">
        <f>IF(ISTEXT('[5]Sektorski plasman'!F90)=TRUE,'[5]Sektorski plasman'!F90,"")</f>
        <v/>
      </c>
      <c r="F94" s="55" t="str">
        <f>IF(ISNUMBER('[5]Sektorski plasman'!D90)=TRUE,'[5]Sektorski plasman'!D90,"")</f>
        <v/>
      </c>
      <c r="G94" s="56" t="str">
        <f>IF(ISNUMBER('[5]Sektorski plasman'!G90)=TRUE,'[5]Sektorski plasman'!G90,"")</f>
        <v/>
      </c>
      <c r="H94" s="57" t="str">
        <f>IF(ISNUMBER('[5]Sektorski plasman'!H90)=TRUE,'[5]Sektorski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IF(ISTEXT('[5]Sektorski plasman'!B91)=TRUE,'[5]Sektorski plasman'!B91,"")</f>
        <v/>
      </c>
      <c r="C95" s="52" t="str">
        <f>IF(ISTEXT('[5]Sektorski plasman'!C91)=TRUE,'[5]Sektorski plasman'!C91,"")</f>
        <v/>
      </c>
      <c r="D95" s="53" t="str">
        <f>IF(ISNUMBER('[5]Sektorski plasman'!E91)=TRUE,'[5]Sektorski plasman'!E91,"")</f>
        <v/>
      </c>
      <c r="E95" s="54" t="str">
        <f>IF(ISTEXT('[5]Sektorski plasman'!F91)=TRUE,'[5]Sektorski plasman'!F91,"")</f>
        <v/>
      </c>
      <c r="F95" s="55" t="str">
        <f>IF(ISNUMBER('[5]Sektorski plasman'!D91)=TRUE,'[5]Sektorski plasman'!D91,"")</f>
        <v/>
      </c>
      <c r="G95" s="56" t="str">
        <f>IF(ISNUMBER('[5]Sektorski plasman'!G91)=TRUE,'[5]Sektorski plasman'!G91,"")</f>
        <v/>
      </c>
      <c r="H95" s="57" t="str">
        <f>IF(ISNUMBER('[5]Sektorski plasman'!H91)=TRUE,'[5]Sektorski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IF(ISTEXT('[5]Sektorski plasman'!B92)=TRUE,'[5]Sektorski plasman'!B92,"")</f>
        <v/>
      </c>
      <c r="C96" s="52" t="str">
        <f>IF(ISTEXT('[5]Sektorski plasman'!C92)=TRUE,'[5]Sektorski plasman'!C92,"")</f>
        <v/>
      </c>
      <c r="D96" s="53" t="str">
        <f>IF(ISNUMBER('[5]Sektorski plasman'!E92)=TRUE,'[5]Sektorski plasman'!E92,"")</f>
        <v/>
      </c>
      <c r="E96" s="54" t="str">
        <f>IF(ISTEXT('[5]Sektorski plasman'!F92)=TRUE,'[5]Sektorski plasman'!F92,"")</f>
        <v/>
      </c>
      <c r="F96" s="55" t="str">
        <f>IF(ISNUMBER('[5]Sektorski plasman'!D92)=TRUE,'[5]Sektorski plasman'!D92,"")</f>
        <v/>
      </c>
      <c r="G96" s="56" t="str">
        <f>IF(ISNUMBER('[5]Sektorski plasman'!G92)=TRUE,'[5]Sektorski plasman'!G92,"")</f>
        <v/>
      </c>
      <c r="H96" s="57" t="str">
        <f>IF(ISNUMBER('[5]Sektorski plasman'!H92)=TRUE,'[5]Sektorski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IF(ISTEXT('[5]Sektorski plasman'!B93)=TRUE,'[5]Sektorski plasman'!B93,"")</f>
        <v/>
      </c>
      <c r="C97" s="52" t="str">
        <f>IF(ISTEXT('[5]Sektorski plasman'!C93)=TRUE,'[5]Sektorski plasman'!C93,"")</f>
        <v/>
      </c>
      <c r="D97" s="53" t="str">
        <f>IF(ISNUMBER('[5]Sektorski plasman'!E93)=TRUE,'[5]Sektorski plasman'!E93,"")</f>
        <v/>
      </c>
      <c r="E97" s="54" t="str">
        <f>IF(ISTEXT('[5]Sektorski plasman'!F93)=TRUE,'[5]Sektorski plasman'!F93,"")</f>
        <v/>
      </c>
      <c r="F97" s="55" t="str">
        <f>IF(ISNUMBER('[5]Sektorski plasman'!D93)=TRUE,'[5]Sektorski plasman'!D93,"")</f>
        <v/>
      </c>
      <c r="G97" s="56" t="str">
        <f>IF(ISNUMBER('[5]Sektorski plasman'!G93)=TRUE,'[5]Sektorski plasman'!G93,"")</f>
        <v/>
      </c>
      <c r="H97" s="57" t="str">
        <f>IF(ISNUMBER('[5]Sektorski plasman'!H93)=TRUE,'[5]Sektorski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IF(ISTEXT('[5]Sektorski plasman'!B94)=TRUE,'[5]Sektorski plasman'!B94,"")</f>
        <v/>
      </c>
      <c r="C98" s="52" t="str">
        <f>IF(ISTEXT('[5]Sektorski plasman'!C94)=TRUE,'[5]Sektorski plasman'!C94,"")</f>
        <v/>
      </c>
      <c r="D98" s="53" t="str">
        <f>IF(ISNUMBER('[5]Sektorski plasman'!E94)=TRUE,'[5]Sektorski plasman'!E94,"")</f>
        <v/>
      </c>
      <c r="E98" s="54" t="str">
        <f>IF(ISTEXT('[5]Sektorski plasman'!F94)=TRUE,'[5]Sektorski plasman'!F94,"")</f>
        <v/>
      </c>
      <c r="F98" s="55" t="str">
        <f>IF(ISNUMBER('[5]Sektorski plasman'!D94)=TRUE,'[5]Sektorski plasman'!D94,"")</f>
        <v/>
      </c>
      <c r="G98" s="56" t="str">
        <f>IF(ISNUMBER('[5]Sektorski plasman'!G94)=TRUE,'[5]Sektorski plasman'!G94,"")</f>
        <v/>
      </c>
      <c r="H98" s="57" t="str">
        <f>IF(ISNUMBER('[5]Sektorski plasman'!H94)=TRUE,'[5]Sektorski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IF(ISTEXT('[5]Sektorski plasman'!B95)=TRUE,'[5]Sektorski plasman'!B95,"")</f>
        <v/>
      </c>
      <c r="C99" s="52" t="str">
        <f>IF(ISTEXT('[5]Sektorski plasman'!C95)=TRUE,'[5]Sektorski plasman'!C95,"")</f>
        <v/>
      </c>
      <c r="D99" s="53" t="str">
        <f>IF(ISNUMBER('[5]Sektorski plasman'!E95)=TRUE,'[5]Sektorski plasman'!E95,"")</f>
        <v/>
      </c>
      <c r="E99" s="54" t="str">
        <f>IF(ISTEXT('[5]Sektorski plasman'!F95)=TRUE,'[5]Sektorski plasman'!F95,"")</f>
        <v/>
      </c>
      <c r="F99" s="55" t="str">
        <f>IF(ISNUMBER('[5]Sektorski plasman'!D95)=TRUE,'[5]Sektorski plasman'!D95,"")</f>
        <v/>
      </c>
      <c r="G99" s="56" t="str">
        <f>IF(ISNUMBER('[5]Sektorski plasman'!G95)=TRUE,'[5]Sektorski plasman'!G95,"")</f>
        <v/>
      </c>
      <c r="H99" s="57" t="str">
        <f>IF(ISNUMBER('[5]Sektorski plasman'!H95)=TRUE,'[5]Sektorski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IF(ISTEXT('[5]Sektorski plasman'!B96)=TRUE,'[5]Sektorski plasman'!B96,"")</f>
        <v/>
      </c>
      <c r="C100" s="52" t="str">
        <f>IF(ISTEXT('[5]Sektorski plasman'!C96)=TRUE,'[5]Sektorski plasman'!C96,"")</f>
        <v/>
      </c>
      <c r="D100" s="53" t="str">
        <f>IF(ISNUMBER('[5]Sektorski plasman'!E96)=TRUE,'[5]Sektorski plasman'!E96,"")</f>
        <v/>
      </c>
      <c r="E100" s="54" t="str">
        <f>IF(ISTEXT('[5]Sektorski plasman'!F96)=TRUE,'[5]Sektorski plasman'!F96,"")</f>
        <v/>
      </c>
      <c r="F100" s="55" t="str">
        <f>IF(ISNUMBER('[5]Sektorski plasman'!D96)=TRUE,'[5]Sektorski plasman'!D96,"")</f>
        <v/>
      </c>
      <c r="G100" s="56" t="str">
        <f>IF(ISNUMBER('[5]Sektorski plasman'!G96)=TRUE,'[5]Sektorski plasman'!G96,"")</f>
        <v/>
      </c>
      <c r="H100" s="57" t="str">
        <f>IF(ISNUMBER('[5]Sektorski plasman'!H96)=TRUE,'[5]Sektorski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IF(ISTEXT('[5]Sektorski plasman'!B97)=TRUE,'[5]Sektorski plasman'!B97,"")</f>
        <v/>
      </c>
      <c r="C101" s="52" t="str">
        <f>IF(ISTEXT('[5]Sektorski plasman'!C97)=TRUE,'[5]Sektorski plasman'!C97,"")</f>
        <v/>
      </c>
      <c r="D101" s="53" t="str">
        <f>IF(ISNUMBER('[5]Sektorski plasman'!E97)=TRUE,'[5]Sektorski plasman'!E97,"")</f>
        <v/>
      </c>
      <c r="E101" s="54" t="str">
        <f>IF(ISTEXT('[5]Sektorski plasman'!F97)=TRUE,'[5]Sektorski plasman'!F97,"")</f>
        <v/>
      </c>
      <c r="F101" s="55" t="str">
        <f>IF(ISNUMBER('[5]Sektorski plasman'!D97)=TRUE,'[5]Sektorski plasman'!D97,"")</f>
        <v/>
      </c>
      <c r="G101" s="56" t="str">
        <f>IF(ISNUMBER('[5]Sektorski plasman'!G97)=TRUE,'[5]Sektorski plasman'!G97,"")</f>
        <v/>
      </c>
      <c r="H101" s="57" t="str">
        <f>IF(ISNUMBER('[5]Sektorski plasman'!H97)=TRUE,'[5]Sektorski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IF(ISTEXT('[5]Sektorski plasman'!B98)=TRUE,'[5]Sektorski plasman'!B98,"")</f>
        <v/>
      </c>
      <c r="C102" s="52" t="str">
        <f>IF(ISTEXT('[5]Sektorski plasman'!C98)=TRUE,'[5]Sektorski plasman'!C98,"")</f>
        <v/>
      </c>
      <c r="D102" s="53" t="str">
        <f>IF(ISNUMBER('[5]Sektorski plasman'!E98)=TRUE,'[5]Sektorski plasman'!E98,"")</f>
        <v/>
      </c>
      <c r="E102" s="54" t="str">
        <f>IF(ISTEXT('[5]Sektorski plasman'!F98)=TRUE,'[5]Sektorski plasman'!F98,"")</f>
        <v/>
      </c>
      <c r="F102" s="55" t="str">
        <f>IF(ISNUMBER('[5]Sektorski plasman'!D98)=TRUE,'[5]Sektorski plasman'!D98,"")</f>
        <v/>
      </c>
      <c r="G102" s="56" t="str">
        <f>IF(ISNUMBER('[5]Sektorski plasman'!G98)=TRUE,'[5]Sektorski plasman'!G98,"")</f>
        <v/>
      </c>
      <c r="H102" s="57" t="str">
        <f>IF(ISNUMBER('[5]Sektorski plasman'!H98)=TRUE,'[5]Sektorski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IF(ISTEXT('[5]Sektorski plasman'!B99)=TRUE,'[5]Sektorski plasman'!B99,"")</f>
        <v/>
      </c>
      <c r="C103" s="52" t="str">
        <f>IF(ISTEXT('[5]Sektorski plasman'!C99)=TRUE,'[5]Sektorski plasman'!C99,"")</f>
        <v/>
      </c>
      <c r="D103" s="53" t="str">
        <f>IF(ISNUMBER('[5]Sektorski plasman'!E99)=TRUE,'[5]Sektorski plasman'!E99,"")</f>
        <v/>
      </c>
      <c r="E103" s="54" t="str">
        <f>IF(ISTEXT('[5]Sektorski plasman'!F99)=TRUE,'[5]Sektorski plasman'!F99,"")</f>
        <v/>
      </c>
      <c r="F103" s="55" t="str">
        <f>IF(ISNUMBER('[5]Sektorski plasman'!D99)=TRUE,'[5]Sektorski plasman'!D99,"")</f>
        <v/>
      </c>
      <c r="G103" s="56" t="str">
        <f>IF(ISNUMBER('[5]Sektorski plasman'!G99)=TRUE,'[5]Sektorski plasman'!G99,"")</f>
        <v/>
      </c>
      <c r="H103" s="57" t="str">
        <f>IF(ISNUMBER('[5]Sektorski plasman'!H99)=TRUE,'[5]Sektorski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IF(ISTEXT('[5]Sektorski plasman'!B100)=TRUE,'[5]Sektorski plasman'!B100,"")</f>
        <v/>
      </c>
      <c r="C104" s="52" t="str">
        <f>IF(ISTEXT('[5]Sektorski plasman'!C100)=TRUE,'[5]Sektorski plasman'!C100,"")</f>
        <v/>
      </c>
      <c r="D104" s="53" t="str">
        <f>IF(ISNUMBER('[5]Sektorski plasman'!E100)=TRUE,'[5]Sektorski plasman'!E100,"")</f>
        <v/>
      </c>
      <c r="E104" s="54" t="str">
        <f>IF(ISTEXT('[5]Sektorski plasman'!F100)=TRUE,'[5]Sektorski plasman'!F100,"")</f>
        <v/>
      </c>
      <c r="F104" s="55" t="str">
        <f>IF(ISNUMBER('[5]Sektorski plasman'!D100)=TRUE,'[5]Sektorski plasman'!D100,"")</f>
        <v/>
      </c>
      <c r="G104" s="56" t="str">
        <f>IF(ISNUMBER('[5]Sektorski plasman'!G100)=TRUE,'[5]Sektorski plasman'!G100,"")</f>
        <v/>
      </c>
      <c r="H104" s="57" t="str">
        <f>IF(ISNUMBER('[5]Sektorski plasman'!H100)=TRUE,'[5]Sektorski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IF(ISTEXT('[5]Sektorski plasman'!B101)=TRUE,'[5]Sektorski plasman'!B101,"")</f>
        <v/>
      </c>
      <c r="C105" s="52" t="str">
        <f>IF(ISTEXT('[5]Sektorski plasman'!C101)=TRUE,'[5]Sektorski plasman'!C101,"")</f>
        <v/>
      </c>
      <c r="D105" s="53" t="str">
        <f>IF(ISNUMBER('[5]Sektorski plasman'!E101)=TRUE,'[5]Sektorski plasman'!E101,"")</f>
        <v/>
      </c>
      <c r="E105" s="54" t="str">
        <f>IF(ISTEXT('[5]Sektorski plasman'!F101)=TRUE,'[5]Sektorski plasman'!F101,"")</f>
        <v/>
      </c>
      <c r="F105" s="55" t="str">
        <f>IF(ISNUMBER('[5]Sektorski plasman'!D101)=TRUE,'[5]Sektorski plasman'!D101,"")</f>
        <v/>
      </c>
      <c r="G105" s="56" t="str">
        <f>IF(ISNUMBER('[5]Sektorski plasman'!G101)=TRUE,'[5]Sektorski plasman'!G101,"")</f>
        <v/>
      </c>
      <c r="H105" s="57" t="str">
        <f>IF(ISNUMBER('[5]Sektorski plasman'!H101)=TRUE,'[5]Sektorski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IF(ISTEXT('[5]Sektorski plasman'!B102)=TRUE,'[5]Sektorski plasman'!B102,"")</f>
        <v/>
      </c>
      <c r="C106" s="52" t="str">
        <f>IF(ISTEXT('[5]Sektorski plasman'!C102)=TRUE,'[5]Sektorski plasman'!C102,"")</f>
        <v/>
      </c>
      <c r="D106" s="53" t="str">
        <f>IF(ISNUMBER('[5]Sektorski plasman'!E102)=TRUE,'[5]Sektorski plasman'!E102,"")</f>
        <v/>
      </c>
      <c r="E106" s="54" t="str">
        <f>IF(ISTEXT('[5]Sektorski plasman'!F102)=TRUE,'[5]Sektorski plasman'!F102,"")</f>
        <v/>
      </c>
      <c r="F106" s="55" t="str">
        <f>IF(ISNUMBER('[5]Sektorski plasman'!D102)=TRUE,'[5]Sektorski plasman'!D102,"")</f>
        <v/>
      </c>
      <c r="G106" s="56" t="str">
        <f>IF(ISNUMBER('[5]Sektorski plasman'!G102)=TRUE,'[5]Sektorski plasman'!G102,"")</f>
        <v/>
      </c>
      <c r="H106" s="57" t="str">
        <f>IF(ISNUMBER('[5]Sektorski plasman'!H102)=TRUE,'[5]Sektorski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IF(ISTEXT('[5]Sektorski plasman'!B103)=TRUE,'[5]Sektorski plasman'!B103,"")</f>
        <v/>
      </c>
      <c r="C107" s="52" t="str">
        <f>IF(ISTEXT('[5]Sektorski plasman'!C103)=TRUE,'[5]Sektorski plasman'!C103,"")</f>
        <v/>
      </c>
      <c r="D107" s="53" t="str">
        <f>IF(ISNUMBER('[5]Sektorski plasman'!E103)=TRUE,'[5]Sektorski plasman'!E103,"")</f>
        <v/>
      </c>
      <c r="E107" s="54" t="str">
        <f>IF(ISTEXT('[5]Sektorski plasman'!F103)=TRUE,'[5]Sektorski plasman'!F103,"")</f>
        <v/>
      </c>
      <c r="F107" s="55" t="str">
        <f>IF(ISNUMBER('[5]Sektorski plasman'!D103)=TRUE,'[5]Sektorski plasman'!D103,"")</f>
        <v/>
      </c>
      <c r="G107" s="56" t="str">
        <f>IF(ISNUMBER('[5]Sektorski plasman'!G103)=TRUE,'[5]Sektorski plasman'!G103,"")</f>
        <v/>
      </c>
      <c r="H107" s="57" t="str">
        <f>IF(ISNUMBER('[5]Sektorski plasman'!H103)=TRUE,'[5]Sektorski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IF(ISTEXT('[5]Sektorski plasman'!B104)=TRUE,'[5]Sektorski plasman'!B104,"")</f>
        <v/>
      </c>
      <c r="C108" s="52" t="str">
        <f>IF(ISTEXT('[5]Sektorski plasman'!C104)=TRUE,'[5]Sektorski plasman'!C104,"")</f>
        <v/>
      </c>
      <c r="D108" s="53" t="str">
        <f>IF(ISNUMBER('[5]Sektorski plasman'!E104)=TRUE,'[5]Sektorski plasman'!E104,"")</f>
        <v/>
      </c>
      <c r="E108" s="54" t="str">
        <f>IF(ISTEXT('[5]Sektorski plasman'!F104)=TRUE,'[5]Sektorski plasman'!F104,"")</f>
        <v/>
      </c>
      <c r="F108" s="55" t="str">
        <f>IF(ISNUMBER('[5]Sektorski plasman'!D104)=TRUE,'[5]Sektorski plasman'!D104,"")</f>
        <v/>
      </c>
      <c r="G108" s="56" t="str">
        <f>IF(ISNUMBER('[5]Sektorski plasman'!G104)=TRUE,'[5]Sektorski plasman'!G104,"")</f>
        <v/>
      </c>
      <c r="H108" s="57" t="str">
        <f>IF(ISNUMBER('[5]Sektorski plasman'!H104)=TRUE,'[5]Sektorski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IF(ISTEXT('[5]Sektorski plasman'!B105)=TRUE,'[5]Sektorski plasman'!B105,"")</f>
        <v/>
      </c>
      <c r="C109" s="52" t="str">
        <f>IF(ISTEXT('[5]Sektorski plasman'!C105)=TRUE,'[5]Sektorski plasman'!C105,"")</f>
        <v/>
      </c>
      <c r="D109" s="53" t="str">
        <f>IF(ISNUMBER('[5]Sektorski plasman'!E105)=TRUE,'[5]Sektorski plasman'!E105,"")</f>
        <v/>
      </c>
      <c r="E109" s="54" t="str">
        <f>IF(ISTEXT('[5]Sektorski plasman'!F105)=TRUE,'[5]Sektorski plasman'!F105,"")</f>
        <v/>
      </c>
      <c r="F109" s="55" t="str">
        <f>IF(ISNUMBER('[5]Sektorski plasman'!D105)=TRUE,'[5]Sektorski plasman'!D105,"")</f>
        <v/>
      </c>
      <c r="G109" s="56" t="str">
        <f>IF(ISNUMBER('[5]Sektorski plasman'!G105)=TRUE,'[5]Sektorski plasman'!G105,"")</f>
        <v/>
      </c>
      <c r="H109" s="57" t="str">
        <f>IF(ISNUMBER('[5]Sektorski plasman'!H105)=TRUE,'[5]Sektorski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IF(ISTEXT('[5]Sektorski plasman'!B106)=TRUE,'[5]Sektorski plasman'!B106,"")</f>
        <v/>
      </c>
      <c r="C110" s="52" t="str">
        <f>IF(ISTEXT('[5]Sektorski plasman'!C106)=TRUE,'[5]Sektorski plasman'!C106,"")</f>
        <v/>
      </c>
      <c r="D110" s="53" t="str">
        <f>IF(ISNUMBER('[5]Sektorski plasman'!E106)=TRUE,'[5]Sektorski plasman'!E106,"")</f>
        <v/>
      </c>
      <c r="E110" s="54" t="str">
        <f>IF(ISTEXT('[5]Sektorski plasman'!F106)=TRUE,'[5]Sektorski plasman'!F106,"")</f>
        <v/>
      </c>
      <c r="F110" s="55" t="str">
        <f>IF(ISNUMBER('[5]Sektorski plasman'!D106)=TRUE,'[5]Sektorski plasman'!D106,"")</f>
        <v/>
      </c>
      <c r="G110" s="56" t="str">
        <f>IF(ISNUMBER('[5]Sektorski plasman'!G106)=TRUE,'[5]Sektorski plasman'!G106,"")</f>
        <v/>
      </c>
      <c r="H110" s="57" t="str">
        <f>IF(ISNUMBER('[5]Sektorski plasman'!H106)=TRUE,'[5]Sektorski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IF(ISTEXT('[5]Sektorski plasman'!B107)=TRUE,'[5]Sektorski plasman'!B107,"")</f>
        <v/>
      </c>
      <c r="C111" s="52" t="str">
        <f>IF(ISTEXT('[5]Sektorski plasman'!C107)=TRUE,'[5]Sektorski plasman'!C107,"")</f>
        <v/>
      </c>
      <c r="D111" s="53" t="str">
        <f>IF(ISNUMBER('[5]Sektorski plasman'!E107)=TRUE,'[5]Sektorski plasman'!E107,"")</f>
        <v/>
      </c>
      <c r="E111" s="54" t="str">
        <f>IF(ISTEXT('[5]Sektorski plasman'!F107)=TRUE,'[5]Sektorski plasman'!F107,"")</f>
        <v/>
      </c>
      <c r="F111" s="55" t="str">
        <f>IF(ISNUMBER('[5]Sektorski plasman'!D107)=TRUE,'[5]Sektorski plasman'!D107,"")</f>
        <v/>
      </c>
      <c r="G111" s="56" t="str">
        <f>IF(ISNUMBER('[5]Sektorski plasman'!G107)=TRUE,'[5]Sektorski plasman'!G107,"")</f>
        <v/>
      </c>
      <c r="H111" s="57" t="str">
        <f>IF(ISNUMBER('[5]Sektorski plasman'!H107)=TRUE,'[5]Sektorski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IF(ISTEXT('[5]Sektorski plasman'!B108)=TRUE,'[5]Sektorski plasman'!B108,"")</f>
        <v/>
      </c>
      <c r="C112" s="52" t="str">
        <f>IF(ISTEXT('[5]Sektorski plasman'!C108)=TRUE,'[5]Sektorski plasman'!C108,"")</f>
        <v/>
      </c>
      <c r="D112" s="53" t="str">
        <f>IF(ISNUMBER('[5]Sektorski plasman'!E108)=TRUE,'[5]Sektorski plasman'!E108,"")</f>
        <v/>
      </c>
      <c r="E112" s="54" t="str">
        <f>IF(ISTEXT('[5]Sektorski plasman'!F108)=TRUE,'[5]Sektorski plasman'!F108,"")</f>
        <v/>
      </c>
      <c r="F112" s="55" t="str">
        <f>IF(ISNUMBER('[5]Sektorski plasman'!D108)=TRUE,'[5]Sektorski plasman'!D108,"")</f>
        <v/>
      </c>
      <c r="G112" s="56" t="str">
        <f>IF(ISNUMBER('[5]Sektorski plasman'!G108)=TRUE,'[5]Sektorski plasman'!G108,"")</f>
        <v/>
      </c>
      <c r="H112" s="57" t="str">
        <f>IF(ISNUMBER('[5]Sektorski plasman'!H108)=TRUE,'[5]Sektorski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IF(ISTEXT('[5]Sektorski plasman'!B109)=TRUE,'[5]Sektorski plasman'!B109,"")</f>
        <v/>
      </c>
      <c r="C113" s="52" t="str">
        <f>IF(ISTEXT('[5]Sektorski plasman'!C109)=TRUE,'[5]Sektorski plasman'!C109,"")</f>
        <v/>
      </c>
      <c r="D113" s="53" t="str">
        <f>IF(ISNUMBER('[5]Sektorski plasman'!E109)=TRUE,'[5]Sektorski plasman'!E109,"")</f>
        <v/>
      </c>
      <c r="E113" s="54" t="str">
        <f>IF(ISTEXT('[5]Sektorski plasman'!F109)=TRUE,'[5]Sektorski plasman'!F109,"")</f>
        <v/>
      </c>
      <c r="F113" s="55" t="str">
        <f>IF(ISNUMBER('[5]Sektorski plasman'!D109)=TRUE,'[5]Sektorski plasman'!D109,"")</f>
        <v/>
      </c>
      <c r="G113" s="56" t="str">
        <f>IF(ISNUMBER('[5]Sektorski plasman'!G109)=TRUE,'[5]Sektorski plasman'!G109,"")</f>
        <v/>
      </c>
      <c r="H113" s="57" t="str">
        <f>IF(ISNUMBER('[5]Sektorski plasman'!H109)=TRUE,'[5]Sektorski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IF(ISTEXT('[5]Sektorski plasman'!B110)=TRUE,'[5]Sektorski plasman'!B110,"")</f>
        <v/>
      </c>
      <c r="C114" s="52" t="str">
        <f>IF(ISTEXT('[5]Sektorski plasman'!C110)=TRUE,'[5]Sektorski plasman'!C110,"")</f>
        <v/>
      </c>
      <c r="D114" s="53" t="str">
        <f>IF(ISNUMBER('[5]Sektorski plasman'!E110)=TRUE,'[5]Sektorski plasman'!E110,"")</f>
        <v/>
      </c>
      <c r="E114" s="54" t="str">
        <f>IF(ISTEXT('[5]Sektorski plasman'!F110)=TRUE,'[5]Sektorski plasman'!F110,"")</f>
        <v/>
      </c>
      <c r="F114" s="55" t="str">
        <f>IF(ISNUMBER('[5]Sektorski plasman'!D110)=TRUE,'[5]Sektorski plasman'!D110,"")</f>
        <v/>
      </c>
      <c r="G114" s="56" t="str">
        <f>IF(ISNUMBER('[5]Sektorski plasman'!G110)=TRUE,'[5]Sektorski plasman'!G110,"")</f>
        <v/>
      </c>
      <c r="H114" s="57" t="str">
        <f>IF(ISNUMBER('[5]Sektorski plasman'!H110)=TRUE,'[5]Sektorski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IF(ISTEXT('[5]Sektorski plasman'!B111)=TRUE,'[5]Sektorski plasman'!B111,"")</f>
        <v/>
      </c>
      <c r="C115" s="52" t="str">
        <f>IF(ISTEXT('[5]Sektorski plasman'!C111)=TRUE,'[5]Sektorski plasman'!C111,"")</f>
        <v/>
      </c>
      <c r="D115" s="53" t="str">
        <f>IF(ISNUMBER('[5]Sektorski plasman'!E111)=TRUE,'[5]Sektorski plasman'!E111,"")</f>
        <v/>
      </c>
      <c r="E115" s="54" t="str">
        <f>IF(ISTEXT('[5]Sektorski plasman'!F111)=TRUE,'[5]Sektorski plasman'!F111,"")</f>
        <v/>
      </c>
      <c r="F115" s="55" t="str">
        <f>IF(ISNUMBER('[5]Sektorski plasman'!D111)=TRUE,'[5]Sektorski plasman'!D111,"")</f>
        <v/>
      </c>
      <c r="G115" s="56" t="str">
        <f>IF(ISNUMBER('[5]Sektorski plasman'!G111)=TRUE,'[5]Sektorski plasman'!G111,"")</f>
        <v/>
      </c>
      <c r="H115" s="57" t="str">
        <f>IF(ISNUMBER('[5]Sektorski plasman'!H111)=TRUE,'[5]Sektorski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IF(ISTEXT('[5]Sektorski plasman'!B112)=TRUE,'[5]Sektorski plasman'!B112,"")</f>
        <v/>
      </c>
      <c r="C116" s="52" t="str">
        <f>IF(ISTEXT('[5]Sektorski plasman'!C112)=TRUE,'[5]Sektorski plasman'!C112,"")</f>
        <v/>
      </c>
      <c r="D116" s="53" t="str">
        <f>IF(ISNUMBER('[5]Sektorski plasman'!E112)=TRUE,'[5]Sektorski plasman'!E112,"")</f>
        <v/>
      </c>
      <c r="E116" s="54" t="str">
        <f>IF(ISTEXT('[5]Sektorski plasman'!F112)=TRUE,'[5]Sektorski plasman'!F112,"")</f>
        <v/>
      </c>
      <c r="F116" s="55" t="str">
        <f>IF(ISNUMBER('[5]Sektorski plasman'!D112)=TRUE,'[5]Sektorski plasman'!D112,"")</f>
        <v/>
      </c>
      <c r="G116" s="56" t="str">
        <f>IF(ISNUMBER('[5]Sektorski plasman'!G112)=TRUE,'[5]Sektorski plasman'!G112,"")</f>
        <v/>
      </c>
      <c r="H116" s="57" t="str">
        <f>IF(ISNUMBER('[5]Sektorski plasman'!H112)=TRUE,'[5]Sektorski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IF(ISTEXT('[5]Sektorski plasman'!B113)=TRUE,'[5]Sektorski plasman'!B113,"")</f>
        <v/>
      </c>
      <c r="C117" s="52" t="str">
        <f>IF(ISTEXT('[5]Sektorski plasman'!C113)=TRUE,'[5]Sektorski plasman'!C113,"")</f>
        <v/>
      </c>
      <c r="D117" s="53" t="str">
        <f>IF(ISNUMBER('[5]Sektorski plasman'!E113)=TRUE,'[5]Sektorski plasman'!E113,"")</f>
        <v/>
      </c>
      <c r="E117" s="54" t="str">
        <f>IF(ISTEXT('[5]Sektorski plasman'!F113)=TRUE,'[5]Sektorski plasman'!F113,"")</f>
        <v/>
      </c>
      <c r="F117" s="55" t="str">
        <f>IF(ISNUMBER('[5]Sektorski plasman'!D113)=TRUE,'[5]Sektorski plasman'!D113,"")</f>
        <v/>
      </c>
      <c r="G117" s="56" t="str">
        <f>IF(ISNUMBER('[5]Sektorski plasman'!G113)=TRUE,'[5]Sektorski plasman'!G113,"")</f>
        <v/>
      </c>
      <c r="H117" s="57" t="str">
        <f>IF(ISNUMBER('[5]Sektorski plasman'!H113)=TRUE,'[5]Sektorski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IF(ISTEXT('[5]Sektorski plasman'!B114)=TRUE,'[5]Sektorski plasman'!B114,"")</f>
        <v/>
      </c>
      <c r="C118" s="52" t="str">
        <f>IF(ISTEXT('[5]Sektorski plasman'!C114)=TRUE,'[5]Sektorski plasman'!C114,"")</f>
        <v/>
      </c>
      <c r="D118" s="53" t="str">
        <f>IF(ISNUMBER('[5]Sektorski plasman'!E114)=TRUE,'[5]Sektorski plasman'!E114,"")</f>
        <v/>
      </c>
      <c r="E118" s="54" t="str">
        <f>IF(ISTEXT('[5]Sektorski plasman'!F114)=TRUE,'[5]Sektorski plasman'!F114,"")</f>
        <v/>
      </c>
      <c r="F118" s="55" t="str">
        <f>IF(ISNUMBER('[5]Sektorski plasman'!D114)=TRUE,'[5]Sektorski plasman'!D114,"")</f>
        <v/>
      </c>
      <c r="G118" s="56" t="str">
        <f>IF(ISNUMBER('[5]Sektorski plasman'!G114)=TRUE,'[5]Sektorski plasman'!G114,"")</f>
        <v/>
      </c>
      <c r="H118" s="57" t="str">
        <f>IF(ISNUMBER('[5]Sektorski plasman'!H114)=TRUE,'[5]Sektorski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IF(ISTEXT('[5]Sektorski plasman'!B115)=TRUE,'[5]Sektorski plasman'!B115,"")</f>
        <v/>
      </c>
      <c r="C119" s="52" t="str">
        <f>IF(ISTEXT('[5]Sektorski plasman'!C115)=TRUE,'[5]Sektorski plasman'!C115,"")</f>
        <v/>
      </c>
      <c r="D119" s="53" t="str">
        <f>IF(ISNUMBER('[5]Sektorski plasman'!E115)=TRUE,'[5]Sektorski plasman'!E115,"")</f>
        <v/>
      </c>
      <c r="E119" s="54" t="str">
        <f>IF(ISTEXT('[5]Sektorski plasman'!F115)=TRUE,'[5]Sektorski plasman'!F115,"")</f>
        <v/>
      </c>
      <c r="F119" s="55" t="str">
        <f>IF(ISNUMBER('[5]Sektorski plasman'!D115)=TRUE,'[5]Sektorski plasman'!D115,"")</f>
        <v/>
      </c>
      <c r="G119" s="56" t="str">
        <f>IF(ISNUMBER('[5]Sektorski plasman'!G115)=TRUE,'[5]Sektorski plasman'!G115,"")</f>
        <v/>
      </c>
      <c r="H119" s="57" t="str">
        <f>IF(ISNUMBER('[5]Sektorski plasman'!H115)=TRUE,'[5]Sektorski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IF(ISTEXT('[5]Sektorski plasman'!B116)=TRUE,'[5]Sektorski plasman'!B116,"")</f>
        <v/>
      </c>
      <c r="C120" s="52" t="str">
        <f>IF(ISTEXT('[5]Sektorski plasman'!C116)=TRUE,'[5]Sektorski plasman'!C116,"")</f>
        <v/>
      </c>
      <c r="D120" s="53" t="str">
        <f>IF(ISNUMBER('[5]Sektorski plasman'!E116)=TRUE,'[5]Sektorski plasman'!E116,"")</f>
        <v/>
      </c>
      <c r="E120" s="54" t="str">
        <f>IF(ISTEXT('[5]Sektorski plasman'!F116)=TRUE,'[5]Sektorski plasman'!F116,"")</f>
        <v/>
      </c>
      <c r="F120" s="55" t="str">
        <f>IF(ISNUMBER('[5]Sektorski plasman'!D116)=TRUE,'[5]Sektorski plasman'!D116,"")</f>
        <v/>
      </c>
      <c r="G120" s="56" t="str">
        <f>IF(ISNUMBER('[5]Sektorski plasman'!G116)=TRUE,'[5]Sektorski plasman'!G116,"")</f>
        <v/>
      </c>
      <c r="H120" s="57" t="str">
        <f>IF(ISNUMBER('[5]Sektorski plasman'!H116)=TRUE,'[5]Sektorski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IF(ISTEXT('[5]Sektorski plasman'!B117)=TRUE,'[5]Sektorski plasman'!B117,"")</f>
        <v/>
      </c>
      <c r="C121" s="52" t="str">
        <f>IF(ISTEXT('[5]Sektorski plasman'!C117)=TRUE,'[5]Sektorski plasman'!C117,"")</f>
        <v/>
      </c>
      <c r="D121" s="53" t="str">
        <f>IF(ISNUMBER('[5]Sektorski plasman'!E117)=TRUE,'[5]Sektorski plasman'!E117,"")</f>
        <v/>
      </c>
      <c r="E121" s="54" t="str">
        <f>IF(ISTEXT('[5]Sektorski plasman'!F117)=TRUE,'[5]Sektorski plasman'!F117,"")</f>
        <v/>
      </c>
      <c r="F121" s="55" t="str">
        <f>IF(ISNUMBER('[5]Sektorski plasman'!D117)=TRUE,'[5]Sektorski plasman'!D117,"")</f>
        <v/>
      </c>
      <c r="G121" s="56" t="str">
        <f>IF(ISNUMBER('[5]Sektorski plasman'!G117)=TRUE,'[5]Sektorski plasman'!G117,"")</f>
        <v/>
      </c>
      <c r="H121" s="57" t="str">
        <f>IF(ISNUMBER('[5]Sektorski plasman'!H117)=TRUE,'[5]Sektorski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IF(ISTEXT('[5]Sektorski plasman'!B118)=TRUE,'[5]Sektorski plasman'!B118,"")</f>
        <v/>
      </c>
      <c r="C122" s="52" t="str">
        <f>IF(ISTEXT('[5]Sektorski plasman'!C118)=TRUE,'[5]Sektorski plasman'!C118,"")</f>
        <v/>
      </c>
      <c r="D122" s="53" t="str">
        <f>IF(ISNUMBER('[5]Sektorski plasman'!E118)=TRUE,'[5]Sektorski plasman'!E118,"")</f>
        <v/>
      </c>
      <c r="E122" s="54" t="str">
        <f>IF(ISTEXT('[5]Sektorski plasman'!F118)=TRUE,'[5]Sektorski plasman'!F118,"")</f>
        <v/>
      </c>
      <c r="F122" s="55" t="str">
        <f>IF(ISNUMBER('[5]Sektorski plasman'!D118)=TRUE,'[5]Sektorski plasman'!D118,"")</f>
        <v/>
      </c>
      <c r="G122" s="56" t="str">
        <f>IF(ISNUMBER('[5]Sektorski plasman'!G118)=TRUE,'[5]Sektorski plasman'!G118,"")</f>
        <v/>
      </c>
      <c r="H122" s="57" t="str">
        <f>IF(ISNUMBER('[5]Sektorski plasman'!H118)=TRUE,'[5]Sektorski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IF(ISTEXT('[5]Sektorski plasman'!B119)=TRUE,'[5]Sektorski plasman'!B119,"")</f>
        <v/>
      </c>
      <c r="C123" s="52" t="str">
        <f>IF(ISTEXT('[5]Sektorski plasman'!C119)=TRUE,'[5]Sektorski plasman'!C119,"")</f>
        <v/>
      </c>
      <c r="D123" s="53" t="str">
        <f>IF(ISNUMBER('[5]Sektorski plasman'!E119)=TRUE,'[5]Sektorski plasman'!E119,"")</f>
        <v/>
      </c>
      <c r="E123" s="54" t="str">
        <f>IF(ISTEXT('[5]Sektorski plasman'!F119)=TRUE,'[5]Sektorski plasman'!F119,"")</f>
        <v/>
      </c>
      <c r="F123" s="55" t="str">
        <f>IF(ISNUMBER('[5]Sektorski plasman'!D119)=TRUE,'[5]Sektorski plasman'!D119,"")</f>
        <v/>
      </c>
      <c r="G123" s="56" t="str">
        <f>IF(ISNUMBER('[5]Sektorski plasman'!G119)=TRUE,'[5]Sektorski plasman'!G119,"")</f>
        <v/>
      </c>
      <c r="H123" s="57" t="str">
        <f>IF(ISNUMBER('[5]Sektorski plasman'!H119)=TRUE,'[5]Sektorski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IF(ISTEXT('[5]Sektorski plasman'!B120)=TRUE,'[5]Sektorski plasman'!B120,"")</f>
        <v/>
      </c>
      <c r="C124" s="52" t="str">
        <f>IF(ISTEXT('[5]Sektorski plasman'!C120)=TRUE,'[5]Sektorski plasman'!C120,"")</f>
        <v/>
      </c>
      <c r="D124" s="53" t="str">
        <f>IF(ISNUMBER('[5]Sektorski plasman'!E120)=TRUE,'[5]Sektorski plasman'!E120,"")</f>
        <v/>
      </c>
      <c r="E124" s="54" t="str">
        <f>IF(ISTEXT('[5]Sektorski plasman'!F120)=TRUE,'[5]Sektorski plasman'!F120,"")</f>
        <v/>
      </c>
      <c r="F124" s="55" t="str">
        <f>IF(ISNUMBER('[5]Sektorski plasman'!D120)=TRUE,'[5]Sektorski plasman'!D120,"")</f>
        <v/>
      </c>
      <c r="G124" s="56" t="str">
        <f>IF(ISNUMBER('[5]Sektorski plasman'!G120)=TRUE,'[5]Sektorski plasman'!G120,"")</f>
        <v/>
      </c>
      <c r="H124" s="57" t="str">
        <f>IF(ISNUMBER('[5]Sektorski plasman'!H120)=TRUE,'[5]Sektorski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IF(ISTEXT('[5]Sektorski plasman'!B121)=TRUE,'[5]Sektorski plasman'!B121,"")</f>
        <v/>
      </c>
      <c r="C125" s="52" t="str">
        <f>IF(ISTEXT('[5]Sektorski plasman'!C121)=TRUE,'[5]Sektorski plasman'!C121,"")</f>
        <v/>
      </c>
      <c r="D125" s="53" t="str">
        <f>IF(ISNUMBER('[5]Sektorski plasman'!E121)=TRUE,'[5]Sektorski plasman'!E121,"")</f>
        <v/>
      </c>
      <c r="E125" s="54" t="str">
        <f>IF(ISTEXT('[5]Sektorski plasman'!F121)=TRUE,'[5]Sektorski plasman'!F121,"")</f>
        <v/>
      </c>
      <c r="F125" s="55" t="str">
        <f>IF(ISNUMBER('[5]Sektorski plasman'!D121)=TRUE,'[5]Sektorski plasman'!D121,"")</f>
        <v/>
      </c>
      <c r="G125" s="56" t="str">
        <f>IF(ISNUMBER('[5]Sektorski plasman'!G121)=TRUE,'[5]Sektorski plasman'!G121,"")</f>
        <v/>
      </c>
      <c r="H125" s="57" t="str">
        <f>IF(ISNUMBER('[5]Sektorski plasman'!H121)=TRUE,'[5]Sektorski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IF(ISTEXT('[5]Sektorski plasman'!B122)=TRUE,'[5]Sektorski plasman'!B122,"")</f>
        <v/>
      </c>
      <c r="C126" s="52" t="str">
        <f>IF(ISTEXT('[5]Sektorski plasman'!C122)=TRUE,'[5]Sektorski plasman'!C122,"")</f>
        <v/>
      </c>
      <c r="D126" s="53" t="str">
        <f>IF(ISNUMBER('[5]Sektorski plasman'!E122)=TRUE,'[5]Sektorski plasman'!E122,"")</f>
        <v/>
      </c>
      <c r="E126" s="54" t="str">
        <f>IF(ISTEXT('[5]Sektorski plasman'!F122)=TRUE,'[5]Sektorski plasman'!F122,"")</f>
        <v/>
      </c>
      <c r="F126" s="55" t="str">
        <f>IF(ISNUMBER('[5]Sektorski plasman'!D122)=TRUE,'[5]Sektorski plasman'!D122,"")</f>
        <v/>
      </c>
      <c r="G126" s="56" t="str">
        <f>IF(ISNUMBER('[5]Sektorski plasman'!G122)=TRUE,'[5]Sektorski plasman'!G122,"")</f>
        <v/>
      </c>
      <c r="H126" s="57" t="str">
        <f>IF(ISNUMBER('[5]Sektorski plasman'!H122)=TRUE,'[5]Sektorski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IF(ISTEXT('[5]Sektorski plasman'!B123)=TRUE,'[5]Sektorski plasman'!B123,"")</f>
        <v/>
      </c>
      <c r="C127" s="52" t="str">
        <f>IF(ISTEXT('[5]Sektorski plasman'!C123)=TRUE,'[5]Sektorski plasman'!C123,"")</f>
        <v/>
      </c>
      <c r="D127" s="53" t="str">
        <f>IF(ISNUMBER('[5]Sektorski plasman'!E123)=TRUE,'[5]Sektorski plasman'!E123,"")</f>
        <v/>
      </c>
      <c r="E127" s="54" t="str">
        <f>IF(ISTEXT('[5]Sektorski plasman'!F123)=TRUE,'[5]Sektorski plasman'!F123,"")</f>
        <v/>
      </c>
      <c r="F127" s="55" t="str">
        <f>IF(ISNUMBER('[5]Sektorski plasman'!D123)=TRUE,'[5]Sektorski plasman'!D123,"")</f>
        <v/>
      </c>
      <c r="G127" s="56" t="str">
        <f>IF(ISNUMBER('[5]Sektorski plasman'!G123)=TRUE,'[5]Sektorski plasman'!G123,"")</f>
        <v/>
      </c>
      <c r="H127" s="57" t="str">
        <f>IF(ISNUMBER('[5]Sektorski plasman'!H123)=TRUE,'[5]Sektorski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IF(ISTEXT('[5]Sektorski plasman'!B124)=TRUE,'[5]Sektorski plasman'!B124,"")</f>
        <v/>
      </c>
      <c r="C128" s="52" t="str">
        <f>IF(ISTEXT('[5]Sektorski plasman'!C124)=TRUE,'[5]Sektorski plasman'!C124,"")</f>
        <v/>
      </c>
      <c r="D128" s="53" t="str">
        <f>IF(ISNUMBER('[5]Sektorski plasman'!E124)=TRUE,'[5]Sektorski plasman'!E124,"")</f>
        <v/>
      </c>
      <c r="E128" s="54" t="str">
        <f>IF(ISTEXT('[5]Sektorski plasman'!F124)=TRUE,'[5]Sektorski plasman'!F124,"")</f>
        <v/>
      </c>
      <c r="F128" s="55" t="str">
        <f>IF(ISNUMBER('[5]Sektorski plasman'!D124)=TRUE,'[5]Sektorski plasman'!D124,"")</f>
        <v/>
      </c>
      <c r="G128" s="56" t="str">
        <f>IF(ISNUMBER('[5]Sektorski plasman'!G124)=TRUE,'[5]Sektorski plasman'!G124,"")</f>
        <v/>
      </c>
      <c r="H128" s="57" t="str">
        <f>IF(ISNUMBER('[5]Sektorski plasman'!H124)=TRUE,'[5]Sektorski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IF(ISTEXT('[5]Sektorski plasman'!B125)=TRUE,'[5]Sektorski plasman'!B125,"")</f>
        <v/>
      </c>
      <c r="C129" s="52" t="str">
        <f>IF(ISTEXT('[5]Sektorski plasman'!C125)=TRUE,'[5]Sektorski plasman'!C125,"")</f>
        <v/>
      </c>
      <c r="D129" s="53" t="str">
        <f>IF(ISNUMBER('[5]Sektorski plasman'!E125)=TRUE,'[5]Sektorski plasman'!E125,"")</f>
        <v/>
      </c>
      <c r="E129" s="54" t="str">
        <f>IF(ISTEXT('[5]Sektorski plasman'!F125)=TRUE,'[5]Sektorski plasman'!F125,"")</f>
        <v/>
      </c>
      <c r="F129" s="55" t="str">
        <f>IF(ISNUMBER('[5]Sektorski plasman'!D125)=TRUE,'[5]Sektorski plasman'!D125,"")</f>
        <v/>
      </c>
      <c r="G129" s="56" t="str">
        <f>IF(ISNUMBER('[5]Sektorski plasman'!G125)=TRUE,'[5]Sektorski plasman'!G125,"")</f>
        <v/>
      </c>
      <c r="H129" s="57" t="str">
        <f>IF(ISNUMBER('[5]Sektorski plasman'!H125)=TRUE,'[5]Sektorski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IF(ISTEXT('[5]Sektorski plasman'!B126)=TRUE,'[5]Sektorski plasman'!B126,"")</f>
        <v/>
      </c>
      <c r="C130" s="52" t="str">
        <f>IF(ISTEXT('[5]Sektorski plasman'!C126)=TRUE,'[5]Sektorski plasman'!C126,"")</f>
        <v/>
      </c>
      <c r="D130" s="53" t="str">
        <f>IF(ISNUMBER('[5]Sektorski plasman'!E126)=TRUE,'[5]Sektorski plasman'!E126,"")</f>
        <v/>
      </c>
      <c r="E130" s="54" t="str">
        <f>IF(ISTEXT('[5]Sektorski plasman'!F126)=TRUE,'[5]Sektorski plasman'!F126,"")</f>
        <v/>
      </c>
      <c r="F130" s="55" t="str">
        <f>IF(ISNUMBER('[5]Sektorski plasman'!D126)=TRUE,'[5]Sektorski plasman'!D126,"")</f>
        <v/>
      </c>
      <c r="G130" s="56" t="str">
        <f>IF(ISNUMBER('[5]Sektorski plasman'!G126)=TRUE,'[5]Sektorski plasman'!G126,"")</f>
        <v/>
      </c>
      <c r="H130" s="57" t="str">
        <f>IF(ISNUMBER('[5]Sektorski plasman'!H126)=TRUE,'[5]Sektorski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IF(ISTEXT('[5]Sektorski plasman'!B127)=TRUE,'[5]Sektorski plasman'!B127,"")</f>
        <v/>
      </c>
      <c r="C131" s="52" t="str">
        <f>IF(ISTEXT('[5]Sektorski plasman'!C127)=TRUE,'[5]Sektorski plasman'!C127,"")</f>
        <v/>
      </c>
      <c r="D131" s="53" t="str">
        <f>IF(ISNUMBER('[5]Sektorski plasman'!E127)=TRUE,'[5]Sektorski plasman'!E127,"")</f>
        <v/>
      </c>
      <c r="E131" s="54" t="str">
        <f>IF(ISTEXT('[5]Sektorski plasman'!F127)=TRUE,'[5]Sektorski plasman'!F127,"")</f>
        <v/>
      </c>
      <c r="F131" s="55" t="str">
        <f>IF(ISNUMBER('[5]Sektorski plasman'!D127)=TRUE,'[5]Sektorski plasman'!D127,"")</f>
        <v/>
      </c>
      <c r="G131" s="56" t="str">
        <f>IF(ISNUMBER('[5]Sektorski plasman'!G127)=TRUE,'[5]Sektorski plasman'!G127,"")</f>
        <v/>
      </c>
      <c r="H131" s="57" t="str">
        <f>IF(ISNUMBER('[5]Sektorski plasman'!H127)=TRUE,'[5]Sektorski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IF(ISTEXT('[5]Sektorski plasman'!B128)=TRUE,'[5]Sektorski plasman'!B128,"")</f>
        <v/>
      </c>
      <c r="C132" s="52" t="str">
        <f>IF(ISTEXT('[5]Sektorski plasman'!C128)=TRUE,'[5]Sektorski plasman'!C128,"")</f>
        <v/>
      </c>
      <c r="D132" s="53" t="str">
        <f>IF(ISNUMBER('[5]Sektorski plasman'!E128)=TRUE,'[5]Sektorski plasman'!E128,"")</f>
        <v/>
      </c>
      <c r="E132" s="54" t="str">
        <f>IF(ISTEXT('[5]Sektorski plasman'!F128)=TRUE,'[5]Sektorski plasman'!F128,"")</f>
        <v/>
      </c>
      <c r="F132" s="55" t="str">
        <f>IF(ISNUMBER('[5]Sektorski plasman'!D128)=TRUE,'[5]Sektorski plasman'!D128,"")</f>
        <v/>
      </c>
      <c r="G132" s="56" t="str">
        <f>IF(ISNUMBER('[5]Sektorski plasman'!G128)=TRUE,'[5]Sektorski plasman'!G128,"")</f>
        <v/>
      </c>
      <c r="H132" s="57" t="str">
        <f>IF(ISNUMBER('[5]Sektorski plasman'!H128)=TRUE,'[5]Sektorski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IF(ISTEXT('[5]Sektorski plasman'!B129)=TRUE,'[5]Sektorski plasman'!B129,"")</f>
        <v/>
      </c>
      <c r="C133" s="52" t="str">
        <f>IF(ISTEXT('[5]Sektorski plasman'!C129)=TRUE,'[5]Sektorski plasman'!C129,"")</f>
        <v/>
      </c>
      <c r="D133" s="53" t="str">
        <f>IF(ISNUMBER('[5]Sektorski plasman'!E129)=TRUE,'[5]Sektorski plasman'!E129,"")</f>
        <v/>
      </c>
      <c r="E133" s="54" t="str">
        <f>IF(ISTEXT('[5]Sektorski plasman'!F129)=TRUE,'[5]Sektorski plasman'!F129,"")</f>
        <v/>
      </c>
      <c r="F133" s="55" t="str">
        <f>IF(ISNUMBER('[5]Sektorski plasman'!D129)=TRUE,'[5]Sektorski plasman'!D129,"")</f>
        <v/>
      </c>
      <c r="G133" s="56" t="str">
        <f>IF(ISNUMBER('[5]Sektorski plasman'!G129)=TRUE,'[5]Sektorski plasman'!G129,"")</f>
        <v/>
      </c>
      <c r="H133" s="57" t="str">
        <f>IF(ISNUMBER('[5]Sektorski plasman'!H129)=TRUE,'[5]Sektorski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IF(ISTEXT('[5]Sektorski plasman'!B130)=TRUE,'[5]Sektorski plasman'!B130,"")</f>
        <v/>
      </c>
      <c r="C134" s="52" t="str">
        <f>IF(ISTEXT('[5]Sektorski plasman'!C130)=TRUE,'[5]Sektorski plasman'!C130,"")</f>
        <v/>
      </c>
      <c r="D134" s="53" t="str">
        <f>IF(ISNUMBER('[5]Sektorski plasman'!E130)=TRUE,'[5]Sektorski plasman'!E130,"")</f>
        <v/>
      </c>
      <c r="E134" s="54" t="str">
        <f>IF(ISTEXT('[5]Sektorski plasman'!F130)=TRUE,'[5]Sektorski plasman'!F130,"")</f>
        <v/>
      </c>
      <c r="F134" s="55" t="str">
        <f>IF(ISNUMBER('[5]Sektorski plasman'!D130)=TRUE,'[5]Sektorski plasman'!D130,"")</f>
        <v/>
      </c>
      <c r="G134" s="56" t="str">
        <f>IF(ISNUMBER('[5]Sektorski plasman'!G130)=TRUE,'[5]Sektorski plasman'!G130,"")</f>
        <v/>
      </c>
      <c r="H134" s="57" t="str">
        <f>IF(ISNUMBER('[5]Sektorski plasman'!H130)=TRUE,'[5]Sektorski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IF(ISTEXT('[5]Sektorski plasman'!B131)=TRUE,'[5]Sektorski plasman'!B131,"")</f>
        <v/>
      </c>
      <c r="C135" s="52" t="str">
        <f>IF(ISTEXT('[5]Sektorski plasman'!C131)=TRUE,'[5]Sektorski plasman'!C131,"")</f>
        <v/>
      </c>
      <c r="D135" s="53" t="str">
        <f>IF(ISNUMBER('[5]Sektorski plasman'!E131)=TRUE,'[5]Sektorski plasman'!E131,"")</f>
        <v/>
      </c>
      <c r="E135" s="54" t="str">
        <f>IF(ISTEXT('[5]Sektorski plasman'!F131)=TRUE,'[5]Sektorski plasman'!F131,"")</f>
        <v/>
      </c>
      <c r="F135" s="55" t="str">
        <f>IF(ISNUMBER('[5]Sektorski plasman'!D131)=TRUE,'[5]Sektorski plasman'!D131,"")</f>
        <v/>
      </c>
      <c r="G135" s="56" t="str">
        <f>IF(ISNUMBER('[5]Sektorski plasman'!G131)=TRUE,'[5]Sektorski plasman'!G131,"")</f>
        <v/>
      </c>
      <c r="H135" s="57" t="str">
        <f>IF(ISNUMBER('[5]Sektorski plasman'!H131)=TRUE,'[5]Sektorski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IF(ISTEXT('[5]Sektorski plasman'!B132)=TRUE,'[5]Sektorski plasman'!B132,"")</f>
        <v/>
      </c>
      <c r="C136" s="52" t="str">
        <f>IF(ISTEXT('[5]Sektorski plasman'!C132)=TRUE,'[5]Sektorski plasman'!C132,"")</f>
        <v/>
      </c>
      <c r="D136" s="53" t="str">
        <f>IF(ISNUMBER('[5]Sektorski plasman'!E132)=TRUE,'[5]Sektorski plasman'!E132,"")</f>
        <v/>
      </c>
      <c r="E136" s="54" t="str">
        <f>IF(ISTEXT('[5]Sektorski plasman'!F132)=TRUE,'[5]Sektorski plasman'!F132,"")</f>
        <v/>
      </c>
      <c r="F136" s="55" t="str">
        <f>IF(ISNUMBER('[5]Sektorski plasman'!D132)=TRUE,'[5]Sektorski plasman'!D132,"")</f>
        <v/>
      </c>
      <c r="G136" s="56" t="str">
        <f>IF(ISNUMBER('[5]Sektorski plasman'!G132)=TRUE,'[5]Sektorski plasman'!G132,"")</f>
        <v/>
      </c>
      <c r="H136" s="57" t="str">
        <f>IF(ISNUMBER('[5]Sektorski plasman'!H132)=TRUE,'[5]Sektorski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IF(ISTEXT('[5]Sektorski plasman'!B133)=TRUE,'[5]Sektorski plasman'!B133,"")</f>
        <v/>
      </c>
      <c r="C137" s="52" t="str">
        <f>IF(ISTEXT('[5]Sektorski plasman'!C133)=TRUE,'[5]Sektorski plasman'!C133,"")</f>
        <v/>
      </c>
      <c r="D137" s="53" t="str">
        <f>IF(ISNUMBER('[5]Sektorski plasman'!E133)=TRUE,'[5]Sektorski plasman'!E133,"")</f>
        <v/>
      </c>
      <c r="E137" s="54" t="str">
        <f>IF(ISTEXT('[5]Sektorski plasman'!F133)=TRUE,'[5]Sektorski plasman'!F133,"")</f>
        <v/>
      </c>
      <c r="F137" s="55" t="str">
        <f>IF(ISNUMBER('[5]Sektorski plasman'!D133)=TRUE,'[5]Sektorski plasman'!D133,"")</f>
        <v/>
      </c>
      <c r="G137" s="56" t="str">
        <f>IF(ISNUMBER('[5]Sektorski plasman'!G133)=TRUE,'[5]Sektorski plasman'!G133,"")</f>
        <v/>
      </c>
      <c r="H137" s="57" t="str">
        <f>IF(ISNUMBER('[5]Sektorski plasman'!H133)=TRUE,'[5]Sektorski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IF(ISTEXT('[5]Sektorski plasman'!B134)=TRUE,'[5]Sektorski plasman'!B134,"")</f>
        <v/>
      </c>
      <c r="C138" s="52" t="str">
        <f>IF(ISTEXT('[5]Sektorski plasman'!C134)=TRUE,'[5]Sektorski plasman'!C134,"")</f>
        <v/>
      </c>
      <c r="D138" s="53" t="str">
        <f>IF(ISNUMBER('[5]Sektorski plasman'!E134)=TRUE,'[5]Sektorski plasman'!E134,"")</f>
        <v/>
      </c>
      <c r="E138" s="54" t="str">
        <f>IF(ISTEXT('[5]Sektorski plasman'!F134)=TRUE,'[5]Sektorski plasman'!F134,"")</f>
        <v/>
      </c>
      <c r="F138" s="55" t="str">
        <f>IF(ISNUMBER('[5]Sektorski plasman'!D134)=TRUE,'[5]Sektorski plasman'!D134,"")</f>
        <v/>
      </c>
      <c r="G138" s="56" t="str">
        <f>IF(ISNUMBER('[5]Sektorski plasman'!G134)=TRUE,'[5]Sektorski plasman'!G134,"")</f>
        <v/>
      </c>
      <c r="H138" s="57" t="str">
        <f>IF(ISNUMBER('[5]Sektorski plasman'!H134)=TRUE,'[5]Sektorski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IF(ISTEXT('[5]Sektorski plasman'!B135)=TRUE,'[5]Sektorski plasman'!B135,"")</f>
        <v/>
      </c>
      <c r="C139" s="52" t="str">
        <f>IF(ISTEXT('[5]Sektorski plasman'!C135)=TRUE,'[5]Sektorski plasman'!C135,"")</f>
        <v/>
      </c>
      <c r="D139" s="53" t="str">
        <f>IF(ISNUMBER('[5]Sektorski plasman'!E135)=TRUE,'[5]Sektorski plasman'!E135,"")</f>
        <v/>
      </c>
      <c r="E139" s="54" t="str">
        <f>IF(ISTEXT('[5]Sektorski plasman'!F135)=TRUE,'[5]Sektorski plasman'!F135,"")</f>
        <v/>
      </c>
      <c r="F139" s="55" t="str">
        <f>IF(ISNUMBER('[5]Sektorski plasman'!D135)=TRUE,'[5]Sektorski plasman'!D135,"")</f>
        <v/>
      </c>
      <c r="G139" s="56" t="str">
        <f>IF(ISNUMBER('[5]Sektorski plasman'!G135)=TRUE,'[5]Sektorski plasman'!G135,"")</f>
        <v/>
      </c>
      <c r="H139" s="57" t="str">
        <f>IF(ISNUMBER('[5]Sektorski plasman'!H135)=TRUE,'[5]Sektorski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IF(ISTEXT('[5]Sektorski plasman'!B136)=TRUE,'[5]Sektorski plasman'!B136,"")</f>
        <v/>
      </c>
      <c r="C140" s="52" t="str">
        <f>IF(ISTEXT('[5]Sektorski plasman'!C136)=TRUE,'[5]Sektorski plasman'!C136,"")</f>
        <v/>
      </c>
      <c r="D140" s="53" t="str">
        <f>IF(ISNUMBER('[5]Sektorski plasman'!E136)=TRUE,'[5]Sektorski plasman'!E136,"")</f>
        <v/>
      </c>
      <c r="E140" s="54" t="str">
        <f>IF(ISTEXT('[5]Sektorski plasman'!F136)=TRUE,'[5]Sektorski plasman'!F136,"")</f>
        <v/>
      </c>
      <c r="F140" s="55" t="str">
        <f>IF(ISNUMBER('[5]Sektorski plasman'!D136)=TRUE,'[5]Sektorski plasman'!D136,"")</f>
        <v/>
      </c>
      <c r="G140" s="56" t="str">
        <f>IF(ISNUMBER('[5]Sektorski plasman'!G136)=TRUE,'[5]Sektorski plasman'!G136,"")</f>
        <v/>
      </c>
      <c r="H140" s="57" t="str">
        <f>IF(ISNUMBER('[5]Sektorski plasman'!H136)=TRUE,'[5]Sektorski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IF(ISTEXT('[5]Sektorski plasman'!B137)=TRUE,'[5]Sektorski plasman'!B137,"")</f>
        <v/>
      </c>
      <c r="C141" s="52" t="str">
        <f>IF(ISTEXT('[5]Sektorski plasman'!C137)=TRUE,'[5]Sektorski plasman'!C137,"")</f>
        <v/>
      </c>
      <c r="D141" s="53" t="str">
        <f>IF(ISNUMBER('[5]Sektorski plasman'!E137)=TRUE,'[5]Sektorski plasman'!E137,"")</f>
        <v/>
      </c>
      <c r="E141" s="54" t="str">
        <f>IF(ISTEXT('[5]Sektorski plasman'!F137)=TRUE,'[5]Sektorski plasman'!F137,"")</f>
        <v/>
      </c>
      <c r="F141" s="55" t="str">
        <f>IF(ISNUMBER('[5]Sektorski plasman'!D137)=TRUE,'[5]Sektorski plasman'!D137,"")</f>
        <v/>
      </c>
      <c r="G141" s="56" t="str">
        <f>IF(ISNUMBER('[5]Sektorski plasman'!G137)=TRUE,'[5]Sektorski plasman'!G137,"")</f>
        <v/>
      </c>
      <c r="H141" s="57" t="str">
        <f>IF(ISNUMBER('[5]Sektorski plasman'!H137)=TRUE,'[5]Sektorski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IF(ISTEXT('[5]Sektorski plasman'!B138)=TRUE,'[5]Sektorski plasman'!B138,"")</f>
        <v/>
      </c>
      <c r="C142" s="52" t="str">
        <f>IF(ISTEXT('[5]Sektorski plasman'!C138)=TRUE,'[5]Sektorski plasman'!C138,"")</f>
        <v/>
      </c>
      <c r="D142" s="53" t="str">
        <f>IF(ISNUMBER('[5]Sektorski plasman'!E138)=TRUE,'[5]Sektorski plasman'!E138,"")</f>
        <v/>
      </c>
      <c r="E142" s="54" t="str">
        <f>IF(ISTEXT('[5]Sektorski plasman'!F138)=TRUE,'[5]Sektorski plasman'!F138,"")</f>
        <v/>
      </c>
      <c r="F142" s="55" t="str">
        <f>IF(ISNUMBER('[5]Sektorski plasman'!D138)=TRUE,'[5]Sektorski plasman'!D138,"")</f>
        <v/>
      </c>
      <c r="G142" s="56" t="str">
        <f>IF(ISNUMBER('[5]Sektorski plasman'!G138)=TRUE,'[5]Sektorski plasman'!G138,"")</f>
        <v/>
      </c>
      <c r="H142" s="57" t="str">
        <f>IF(ISNUMBER('[5]Sektorski plasman'!H138)=TRUE,'[5]Sektorski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IF(ISTEXT('[5]Sektorski plasman'!B139)=TRUE,'[5]Sektorski plasman'!B139,"")</f>
        <v/>
      </c>
      <c r="C143" s="52" t="str">
        <f>IF(ISTEXT('[5]Sektorski plasman'!C139)=TRUE,'[5]Sektorski plasman'!C139,"")</f>
        <v/>
      </c>
      <c r="D143" s="53" t="str">
        <f>IF(ISNUMBER('[5]Sektorski plasman'!E139)=TRUE,'[5]Sektorski plasman'!E139,"")</f>
        <v/>
      </c>
      <c r="E143" s="54" t="str">
        <f>IF(ISTEXT('[5]Sektorski plasman'!F139)=TRUE,'[5]Sektorski plasman'!F139,"")</f>
        <v/>
      </c>
      <c r="F143" s="55" t="str">
        <f>IF(ISNUMBER('[5]Sektorski plasman'!D139)=TRUE,'[5]Sektorski plasman'!D139,"")</f>
        <v/>
      </c>
      <c r="G143" s="56" t="str">
        <f>IF(ISNUMBER('[5]Sektorski plasman'!G139)=TRUE,'[5]Sektorski plasman'!G139,"")</f>
        <v/>
      </c>
      <c r="H143" s="57" t="str">
        <f>IF(ISNUMBER('[5]Sektorski plasman'!H139)=TRUE,'[5]Sektorski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IF(ISTEXT('[5]Sektorski plasman'!B140)=TRUE,'[5]Sektorski plasman'!B140,"")</f>
        <v/>
      </c>
      <c r="C144" s="52" t="str">
        <f>IF(ISTEXT('[5]Sektorski plasman'!C140)=TRUE,'[5]Sektorski plasman'!C140,"")</f>
        <v/>
      </c>
      <c r="D144" s="53" t="str">
        <f>IF(ISNUMBER('[5]Sektorski plasman'!E140)=TRUE,'[5]Sektorski plasman'!E140,"")</f>
        <v/>
      </c>
      <c r="E144" s="54" t="str">
        <f>IF(ISTEXT('[5]Sektorski plasman'!F140)=TRUE,'[5]Sektorski plasman'!F140,"")</f>
        <v/>
      </c>
      <c r="F144" s="55" t="str">
        <f>IF(ISNUMBER('[5]Sektorski plasman'!D140)=TRUE,'[5]Sektorski plasman'!D140,"")</f>
        <v/>
      </c>
      <c r="G144" s="56" t="str">
        <f>IF(ISNUMBER('[5]Sektorski plasman'!G140)=TRUE,'[5]Sektorski plasman'!G140,"")</f>
        <v/>
      </c>
      <c r="H144" s="57" t="str">
        <f>IF(ISNUMBER('[5]Sektorski plasman'!H140)=TRUE,'[5]Sektorski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IF(ISTEXT('[5]Sektorski plasman'!B141)=TRUE,'[5]Sektorski plasman'!B141,"")</f>
        <v/>
      </c>
      <c r="C145" s="52" t="str">
        <f>IF(ISTEXT('[5]Sektorski plasman'!C141)=TRUE,'[5]Sektorski plasman'!C141,"")</f>
        <v/>
      </c>
      <c r="D145" s="53" t="str">
        <f>IF(ISNUMBER('[5]Sektorski plasman'!E141)=TRUE,'[5]Sektorski plasman'!E141,"")</f>
        <v/>
      </c>
      <c r="E145" s="54" t="str">
        <f>IF(ISTEXT('[5]Sektorski plasman'!F141)=TRUE,'[5]Sektorski plasman'!F141,"")</f>
        <v/>
      </c>
      <c r="F145" s="55" t="str">
        <f>IF(ISNUMBER('[5]Sektorski plasman'!D141)=TRUE,'[5]Sektorski plasman'!D141,"")</f>
        <v/>
      </c>
      <c r="G145" s="56" t="str">
        <f>IF(ISNUMBER('[5]Sektorski plasman'!G141)=TRUE,'[5]Sektorski plasman'!G141,"")</f>
        <v/>
      </c>
      <c r="H145" s="57" t="str">
        <f>IF(ISNUMBER('[5]Sektorski plasman'!H141)=TRUE,'[5]Sektorski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IF(ISTEXT('[5]Sektorski plasman'!B142)=TRUE,'[5]Sektorski plasman'!B142,"")</f>
        <v/>
      </c>
      <c r="C146" s="52" t="str">
        <f>IF(ISTEXT('[5]Sektorski plasman'!C142)=TRUE,'[5]Sektorski plasman'!C142,"")</f>
        <v/>
      </c>
      <c r="D146" s="53" t="str">
        <f>IF(ISNUMBER('[5]Sektorski plasman'!E142)=TRUE,'[5]Sektorski plasman'!E142,"")</f>
        <v/>
      </c>
      <c r="E146" s="54" t="str">
        <f>IF(ISTEXT('[5]Sektorski plasman'!F142)=TRUE,'[5]Sektorski plasman'!F142,"")</f>
        <v/>
      </c>
      <c r="F146" s="55" t="str">
        <f>IF(ISNUMBER('[5]Sektorski plasman'!D142)=TRUE,'[5]Sektorski plasman'!D142,"")</f>
        <v/>
      </c>
      <c r="G146" s="56" t="str">
        <f>IF(ISNUMBER('[5]Sektorski plasman'!G142)=TRUE,'[5]Sektorski plasman'!G142,"")</f>
        <v/>
      </c>
      <c r="H146" s="57" t="str">
        <f>IF(ISNUMBER('[5]Sektorski plasman'!H142)=TRUE,'[5]Sektorski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IF(ISTEXT('[5]Sektorski plasman'!B143)=TRUE,'[5]Sektorski plasman'!B143,"")</f>
        <v/>
      </c>
      <c r="C147" s="52" t="str">
        <f>IF(ISTEXT('[5]Sektorski plasman'!C143)=TRUE,'[5]Sektorski plasman'!C143,"")</f>
        <v/>
      </c>
      <c r="D147" s="53" t="str">
        <f>IF(ISNUMBER('[5]Sektorski plasman'!E143)=TRUE,'[5]Sektorski plasman'!E143,"")</f>
        <v/>
      </c>
      <c r="E147" s="54" t="str">
        <f>IF(ISTEXT('[5]Sektorski plasman'!F143)=TRUE,'[5]Sektorski plasman'!F143,"")</f>
        <v/>
      </c>
      <c r="F147" s="55" t="str">
        <f>IF(ISNUMBER('[5]Sektorski plasman'!D143)=TRUE,'[5]Sektorski plasman'!D143,"")</f>
        <v/>
      </c>
      <c r="G147" s="56" t="str">
        <f>IF(ISNUMBER('[5]Sektorski plasman'!G143)=TRUE,'[5]Sektorski plasman'!G143,"")</f>
        <v/>
      </c>
      <c r="H147" s="57" t="str">
        <f>IF(ISNUMBER('[5]Sektorski plasman'!H143)=TRUE,'[5]Sektorski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IF(ISTEXT('[5]Sektorski plasman'!B144)=TRUE,'[5]Sektorski plasman'!B144,"")</f>
        <v/>
      </c>
      <c r="C148" s="52" t="str">
        <f>IF(ISTEXT('[5]Sektorski plasman'!C144)=TRUE,'[5]Sektorski plasman'!C144,"")</f>
        <v/>
      </c>
      <c r="D148" s="53" t="str">
        <f>IF(ISNUMBER('[5]Sektorski plasman'!E144)=TRUE,'[5]Sektorski plasman'!E144,"")</f>
        <v/>
      </c>
      <c r="E148" s="54" t="str">
        <f>IF(ISTEXT('[5]Sektorski plasman'!F144)=TRUE,'[5]Sektorski plasman'!F144,"")</f>
        <v/>
      </c>
      <c r="F148" s="55" t="str">
        <f>IF(ISNUMBER('[5]Sektorski plasman'!D144)=TRUE,'[5]Sektorski plasman'!D144,"")</f>
        <v/>
      </c>
      <c r="G148" s="56" t="str">
        <f>IF(ISNUMBER('[5]Sektorski plasman'!G144)=TRUE,'[5]Sektorski plasman'!G144,"")</f>
        <v/>
      </c>
      <c r="H148" s="57" t="str">
        <f>IF(ISNUMBER('[5]Sektorski plasman'!H144)=TRUE,'[5]Sektorski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IF(ISTEXT('[5]Sektorski plasman'!B145)=TRUE,'[5]Sektorski plasman'!B145,"")</f>
        <v/>
      </c>
      <c r="C149" s="52" t="str">
        <f>IF(ISTEXT('[5]Sektorski plasman'!C145)=TRUE,'[5]Sektorski plasman'!C145,"")</f>
        <v/>
      </c>
      <c r="D149" s="53" t="str">
        <f>IF(ISNUMBER('[5]Sektorski plasman'!E145)=TRUE,'[5]Sektorski plasman'!E145,"")</f>
        <v/>
      </c>
      <c r="E149" s="54" t="str">
        <f>IF(ISTEXT('[5]Sektorski plasman'!F145)=TRUE,'[5]Sektorski plasman'!F145,"")</f>
        <v/>
      </c>
      <c r="F149" s="55" t="str">
        <f>IF(ISNUMBER('[5]Sektorski plasman'!D145)=TRUE,'[5]Sektorski plasman'!D145,"")</f>
        <v/>
      </c>
      <c r="G149" s="56" t="str">
        <f>IF(ISNUMBER('[5]Sektorski plasman'!G145)=TRUE,'[5]Sektorski plasman'!G145,"")</f>
        <v/>
      </c>
      <c r="H149" s="57" t="str">
        <f>IF(ISNUMBER('[5]Sektorski plasman'!H145)=TRUE,'[5]Sektorski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IF(ISTEXT('[5]Sektorski plasman'!B146)=TRUE,'[5]Sektorski plasman'!B146,"")</f>
        <v/>
      </c>
      <c r="C150" s="52" t="str">
        <f>IF(ISTEXT('[5]Sektorski plasman'!C146)=TRUE,'[5]Sektorski plasman'!C146,"")</f>
        <v/>
      </c>
      <c r="D150" s="53" t="str">
        <f>IF(ISNUMBER('[5]Sektorski plasman'!E146)=TRUE,'[5]Sektorski plasman'!E146,"")</f>
        <v/>
      </c>
      <c r="E150" s="54" t="str">
        <f>IF(ISTEXT('[5]Sektorski plasman'!F146)=TRUE,'[5]Sektorski plasman'!F146,"")</f>
        <v/>
      </c>
      <c r="F150" s="55" t="str">
        <f>IF(ISNUMBER('[5]Sektorski plasman'!D146)=TRUE,'[5]Sektorski plasman'!D146,"")</f>
        <v/>
      </c>
      <c r="G150" s="56" t="str">
        <f>IF(ISNUMBER('[5]Sektorski plasman'!G146)=TRUE,'[5]Sektorski plasman'!G146,"")</f>
        <v/>
      </c>
      <c r="H150" s="57" t="str">
        <f>IF(ISNUMBER('[5]Sektorski plasman'!H146)=TRUE,'[5]Sektorski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IF(ISTEXT('[5]Sektorski plasman'!B147)=TRUE,'[5]Sektorski plasman'!B147,"")</f>
        <v/>
      </c>
      <c r="C151" s="52" t="str">
        <f>IF(ISTEXT('[5]Sektorski plasman'!C147)=TRUE,'[5]Sektorski plasman'!C147,"")</f>
        <v/>
      </c>
      <c r="D151" s="53" t="str">
        <f>IF(ISNUMBER('[5]Sektorski plasman'!E147)=TRUE,'[5]Sektorski plasman'!E147,"")</f>
        <v/>
      </c>
      <c r="E151" s="54" t="str">
        <f>IF(ISTEXT('[5]Sektorski plasman'!F147)=TRUE,'[5]Sektorski plasman'!F147,"")</f>
        <v/>
      </c>
      <c r="F151" s="55" t="str">
        <f>IF(ISNUMBER('[5]Sektorski plasman'!D147)=TRUE,'[5]Sektorski plasman'!D147,"")</f>
        <v/>
      </c>
      <c r="G151" s="56" t="str">
        <f>IF(ISNUMBER('[5]Sektorski plasman'!G147)=TRUE,'[5]Sektorski plasman'!G147,"")</f>
        <v/>
      </c>
      <c r="H151" s="57" t="str">
        <f>IF(ISNUMBER('[5]Sektorski plasman'!H147)=TRUE,'[5]Sektorski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IF(ISTEXT('[5]Sektorski plasman'!B148)=TRUE,'[5]Sektorski plasman'!B148,"")</f>
        <v/>
      </c>
      <c r="C152" s="52" t="str">
        <f>IF(ISTEXT('[5]Sektorski plasman'!C148)=TRUE,'[5]Sektorski plasman'!C148,"")</f>
        <v/>
      </c>
      <c r="D152" s="53" t="str">
        <f>IF(ISNUMBER('[5]Sektorski plasman'!E148)=TRUE,'[5]Sektorski plasman'!E148,"")</f>
        <v/>
      </c>
      <c r="E152" s="54" t="str">
        <f>IF(ISTEXT('[5]Sektorski plasman'!F148)=TRUE,'[5]Sektorski plasman'!F148,"")</f>
        <v/>
      </c>
      <c r="F152" s="55" t="str">
        <f>IF(ISNUMBER('[5]Sektorski plasman'!D148)=TRUE,'[5]Sektorski plasman'!D148,"")</f>
        <v/>
      </c>
      <c r="G152" s="56" t="str">
        <f>IF(ISNUMBER('[5]Sektorski plasman'!G148)=TRUE,'[5]Sektorski plasman'!G148,"")</f>
        <v/>
      </c>
      <c r="H152" s="57" t="str">
        <f>IF(ISNUMBER('[5]Sektorski plasman'!H148)=TRUE,'[5]Sektorski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IF(ISTEXT('[5]Sektorski plasman'!B149)=TRUE,'[5]Sektorski plasman'!B149,"")</f>
        <v/>
      </c>
      <c r="C153" s="52" t="str">
        <f>IF(ISTEXT('[5]Sektorski plasman'!C149)=TRUE,'[5]Sektorski plasman'!C149,"")</f>
        <v/>
      </c>
      <c r="D153" s="53" t="str">
        <f>IF(ISNUMBER('[5]Sektorski plasman'!E149)=TRUE,'[5]Sektorski plasman'!E149,"")</f>
        <v/>
      </c>
      <c r="E153" s="54" t="str">
        <f>IF(ISTEXT('[5]Sektorski plasman'!F149)=TRUE,'[5]Sektorski plasman'!F149,"")</f>
        <v/>
      </c>
      <c r="F153" s="55" t="str">
        <f>IF(ISNUMBER('[5]Sektorski plasman'!D149)=TRUE,'[5]Sektorski plasman'!D149,"")</f>
        <v/>
      </c>
      <c r="G153" s="56" t="str">
        <f>IF(ISNUMBER('[5]Sektorski plasman'!G149)=TRUE,'[5]Sektorski plasman'!G149,"")</f>
        <v/>
      </c>
      <c r="H153" s="57" t="str">
        <f>IF(ISNUMBER('[5]Sektorski plasman'!H149)=TRUE,'[5]Sektorski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IF(ISTEXT('[5]Sektorski plasman'!B150)=TRUE,'[5]Sektorski plasman'!B150,"")</f>
        <v/>
      </c>
      <c r="C154" s="52" t="str">
        <f>IF(ISTEXT('[5]Sektorski plasman'!C150)=TRUE,'[5]Sektorski plasman'!C150,"")</f>
        <v/>
      </c>
      <c r="D154" s="53" t="str">
        <f>IF(ISNUMBER('[5]Sektorski plasman'!E150)=TRUE,'[5]Sektorski plasman'!E150,"")</f>
        <v/>
      </c>
      <c r="E154" s="54" t="str">
        <f>IF(ISTEXT('[5]Sektorski plasman'!F150)=TRUE,'[5]Sektorski plasman'!F150,"")</f>
        <v/>
      </c>
      <c r="F154" s="55" t="str">
        <f>IF(ISNUMBER('[5]Sektorski plasman'!D150)=TRUE,'[5]Sektorski plasman'!D150,"")</f>
        <v/>
      </c>
      <c r="G154" s="56" t="str">
        <f>IF(ISNUMBER('[5]Sektorski plasman'!G150)=TRUE,'[5]Sektorski plasman'!G150,"")</f>
        <v/>
      </c>
      <c r="H154" s="57" t="str">
        <f>IF(ISNUMBER('[5]Sektorski plasman'!H150)=TRUE,'[5]Sektorski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IF(ISTEXT('[5]Sektorski plasman'!B151)=TRUE,'[5]Sektorski plasman'!B151,"")</f>
        <v/>
      </c>
      <c r="C155" s="52" t="str">
        <f>IF(ISTEXT('[5]Sektorski plasman'!C151)=TRUE,'[5]Sektorski plasman'!C151,"")</f>
        <v/>
      </c>
      <c r="D155" s="53" t="str">
        <f>IF(ISNUMBER('[5]Sektorski plasman'!E151)=TRUE,'[5]Sektorski plasman'!E151,"")</f>
        <v/>
      </c>
      <c r="E155" s="54" t="str">
        <f>IF(ISTEXT('[5]Sektorski plasman'!F151)=TRUE,'[5]Sektorski plasman'!F151,"")</f>
        <v/>
      </c>
      <c r="F155" s="55" t="str">
        <f>IF(ISNUMBER('[5]Sektorski plasman'!D151)=TRUE,'[5]Sektorski plasman'!D151,"")</f>
        <v/>
      </c>
      <c r="G155" s="56" t="str">
        <f>IF(ISNUMBER('[5]Sektorski plasman'!G151)=TRUE,'[5]Sektorski plasman'!G151,"")</f>
        <v/>
      </c>
      <c r="H155" s="57" t="str">
        <f>IF(ISNUMBER('[5]Sektorski plasman'!H151)=TRUE,'[5]Sektorski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IF(ISTEXT('[5]Sektorski plasman'!B152)=TRUE,'[5]Sektorski plasman'!B152,"")</f>
        <v/>
      </c>
      <c r="C156" s="52" t="str">
        <f>IF(ISTEXT('[5]Sektorski plasman'!C152)=TRUE,'[5]Sektorski plasman'!C152,"")</f>
        <v/>
      </c>
      <c r="D156" s="53" t="str">
        <f>IF(ISNUMBER('[5]Sektorski plasman'!E152)=TRUE,'[5]Sektorski plasman'!E152,"")</f>
        <v/>
      </c>
      <c r="E156" s="54" t="str">
        <f>IF(ISTEXT('[5]Sektorski plasman'!F152)=TRUE,'[5]Sektorski plasman'!F152,"")</f>
        <v/>
      </c>
      <c r="F156" s="55" t="str">
        <f>IF(ISNUMBER('[5]Sektorski plasman'!D152)=TRUE,'[5]Sektorski plasman'!D152,"")</f>
        <v/>
      </c>
      <c r="G156" s="56" t="str">
        <f>IF(ISNUMBER('[5]Sektorski plasman'!G152)=TRUE,'[5]Sektorski plasman'!G152,"")</f>
        <v/>
      </c>
      <c r="H156" s="57" t="str">
        <f>IF(ISNUMBER('[5]Sektorski plasman'!H152)=TRUE,'[5]Sektorski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IF(ISTEXT('[5]Sektorski plasman'!B153)=TRUE,'[5]Sektorski plasman'!B153,"")</f>
        <v/>
      </c>
      <c r="C157" s="52" t="str">
        <f>IF(ISTEXT('[5]Sektorski plasman'!C153)=TRUE,'[5]Sektorski plasman'!C153,"")</f>
        <v/>
      </c>
      <c r="D157" s="53" t="str">
        <f>IF(ISNUMBER('[5]Sektorski plasman'!E153)=TRUE,'[5]Sektorski plasman'!E153,"")</f>
        <v/>
      </c>
      <c r="E157" s="54" t="str">
        <f>IF(ISTEXT('[5]Sektorski plasman'!F153)=TRUE,'[5]Sektorski plasman'!F153,"")</f>
        <v/>
      </c>
      <c r="F157" s="55" t="str">
        <f>IF(ISNUMBER('[5]Sektorski plasman'!D153)=TRUE,'[5]Sektorski plasman'!D153,"")</f>
        <v/>
      </c>
      <c r="G157" s="56" t="str">
        <f>IF(ISNUMBER('[5]Sektorski plasman'!G153)=TRUE,'[5]Sektorski plasman'!G153,"")</f>
        <v/>
      </c>
      <c r="H157" s="57" t="str">
        <f>IF(ISNUMBER('[5]Sektorski plasman'!H153)=TRUE,'[5]Sektorski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IF(ISTEXT('[5]Sektorski plasman'!B154)=TRUE,'[5]Sektorski plasman'!B154,"")</f>
        <v/>
      </c>
      <c r="C158" s="52" t="str">
        <f>IF(ISTEXT('[5]Sektorski plasman'!C154)=TRUE,'[5]Sektorski plasman'!C154,"")</f>
        <v/>
      </c>
      <c r="D158" s="53" t="str">
        <f>IF(ISNUMBER('[5]Sektorski plasman'!E154)=TRUE,'[5]Sektorski plasman'!E154,"")</f>
        <v/>
      </c>
      <c r="E158" s="54" t="str">
        <f>IF(ISTEXT('[5]Sektorski plasman'!F154)=TRUE,'[5]Sektorski plasman'!F154,"")</f>
        <v/>
      </c>
      <c r="F158" s="55" t="str">
        <f>IF(ISNUMBER('[5]Sektorski plasman'!D154)=TRUE,'[5]Sektorski plasman'!D154,"")</f>
        <v/>
      </c>
      <c r="G158" s="56" t="str">
        <f>IF(ISNUMBER('[5]Sektorski plasman'!G154)=TRUE,'[5]Sektorski plasman'!G154,"")</f>
        <v/>
      </c>
      <c r="H158" s="57" t="str">
        <f>IF(ISNUMBER('[5]Sektorski plasman'!H154)=TRUE,'[5]Sektorski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IF(ISTEXT('[5]Sektorski plasman'!B155)=TRUE,'[5]Sektorski plasman'!B155,"")</f>
        <v/>
      </c>
      <c r="C159" s="60" t="str">
        <f>IF(ISTEXT('[5]Sektorski plasman'!C155)=TRUE,'[5]Sektorski plasman'!C155,"")</f>
        <v/>
      </c>
      <c r="D159" s="61" t="str">
        <f>IF(ISNUMBER('[5]Sektorski plasman'!E155)=TRUE,'[5]Sektorski plasman'!E155,"")</f>
        <v/>
      </c>
      <c r="E159" s="62" t="str">
        <f>IF(ISTEXT('[5]Sektorski plasman'!F155)=TRUE,'[5]Sektorski plasman'!F155,"")</f>
        <v/>
      </c>
      <c r="F159" s="63" t="str">
        <f>IF(ISNUMBER('[5]Sektorski plasman'!D155)=TRUE,'[5]Sektorski plasman'!D155,"")</f>
        <v/>
      </c>
      <c r="G159" s="64" t="str">
        <f>IF(ISNUMBER('[5]Sektorski plasman'!G155)=TRUE,'[5]Sektorski plasman'!G155,"")</f>
        <v/>
      </c>
      <c r="H159" s="57" t="str">
        <f>IF(ISNUMBER('[5]Sektorski plasman'!H155)=TRUE,'[5]Sektorski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B9F4-A31C-4656-9AF6-28F2B966407E}">
  <sheetPr codeName="Sheet18">
    <tabColor rgb="FF00B0F0"/>
    <pageSetUpPr autoPageBreaks="0" fitToPage="1"/>
  </sheetPr>
  <dimension ref="A1:K186"/>
  <sheetViews>
    <sheetView showRowColHeaders="0" showWhiteSpace="0" zoomScaleNormal="100" workbookViewId="0">
      <selection activeCell="M47" sqref="M47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IF(ISNONTEXT('[7]Organizacija natjecanja'!$H$2)=TRUE,"",'[7]Organizacija natjecanja'!$H$2)</f>
        <v>3. kolo lige veterana SSRD MŽ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IF(ISNONTEXT('[7]Organizacija natjecanja'!$H$5)=TRUE,"",'[7]Organizacija natjecanja'!$H$5)</f>
        <v>27.06.2026., Podturen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IF(ISNONTEXT('[7]Organizacija natjecanja'!$H$7)=TRUE,"",'[7]Organizacija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IF(ISNONTEXT('[7]Organizacija natjecanja'!$H$13)=TRUE,"",'[7]Organizacija natjecanja'!$H$13)</f>
        <v>Šaran Podturen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IF(ISNONTEXT('[7]Organizacija natjecanja'!$H$4)=TRUE,"",'[7]Organizacija natjecanja'!$H$4)</f>
        <v>Stara Mura Podturen staza 1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IF(ISBLANK('[7]Organizacija natjecanja'!$H$9)=TRUE,"",'[7]Organizacija natjecanja'!$H$9)</f>
        <v>VETERANI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IF(ISTEXT('[7]Sektorski plasman'!B6)=TRUE,'[7]Sektorski plasman'!B6,"")</f>
        <v>Nađ Nenad</v>
      </c>
      <c r="C10" s="42" t="str">
        <f>IF(ISTEXT('[7]Sektorski plasman'!C6)=TRUE,'[7]Sektorski plasman'!C6,"")</f>
        <v>Linjak Palovec</v>
      </c>
      <c r="D10" s="43">
        <f>IF(ISNUMBER('[7]Sektorski plasman'!E6)=TRUE,'[7]Sektorski plasman'!E6,"")</f>
        <v>9</v>
      </c>
      <c r="E10" s="44" t="str">
        <f>IF(ISTEXT('[7]Sektorski plasman'!F6)=TRUE,'[7]Sektorski plasman'!F6,"")</f>
        <v>A</v>
      </c>
      <c r="F10" s="45">
        <f>IF(ISNUMBER('[7]Sektorski plasman'!D6)=TRUE,'[7]Sektorski plasman'!D6,"")</f>
        <v>3372</v>
      </c>
      <c r="G10" s="46">
        <f>IF(ISNUMBER('[7]Sektorski plasman'!G6)=TRUE,'[7]Sektorski plasman'!G6,"")</f>
        <v>1</v>
      </c>
      <c r="H10" s="47">
        <f>IF(ISNUMBER('[7]Sektorski plasman'!H6)=TRUE,'[7]Sektorski plasman'!H6,"")</f>
        <v>1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IF(ISTEXT('[7]Sektorski plasman'!B7)=TRUE,'[7]Sektorski plasman'!B7,"")</f>
        <v>Zadravec Ivan</v>
      </c>
      <c r="C11" s="52" t="str">
        <f>IF(ISTEXT('[7]Sektorski plasman'!C7)=TRUE,'[7]Sektorski plasman'!C7,"")</f>
        <v>Verk Križovec</v>
      </c>
      <c r="D11" s="53">
        <f>IF(ISNUMBER('[7]Sektorski plasman'!E7)=TRUE,'[7]Sektorski plasman'!E7,"")</f>
        <v>1</v>
      </c>
      <c r="E11" s="54" t="str">
        <f>IF(ISTEXT('[7]Sektorski plasman'!F7)=TRUE,'[7]Sektorski plasman'!F7,"")</f>
        <v>A</v>
      </c>
      <c r="F11" s="55">
        <f>IF(ISNUMBER('[7]Sektorski plasman'!D7)=TRUE,'[7]Sektorski plasman'!D7,"")</f>
        <v>2363</v>
      </c>
      <c r="G11" s="56">
        <f>IF(ISNUMBER('[7]Sektorski plasman'!G7)=TRUE,'[7]Sektorski plasman'!G7,"")</f>
        <v>2</v>
      </c>
      <c r="H11" s="57">
        <f>IF(ISNUMBER('[7]Sektorski plasman'!H7)=TRUE,'[7]Sektorski plasman'!H7,"")</f>
        <v>3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IF(ISTEXT('[7]Sektorski plasman'!B8)=TRUE,'[7]Sektorski plasman'!B8,"")</f>
        <v>Kedmenec Dragutin</v>
      </c>
      <c r="C12" s="52" t="str">
        <f>IF(ISTEXT('[7]Sektorski plasman'!C8)=TRUE,'[7]Sektorski plasman'!C8,"")</f>
        <v>Klen Sveta Marija</v>
      </c>
      <c r="D12" s="53">
        <f>IF(ISNUMBER('[7]Sektorski plasman'!E8)=TRUE,'[7]Sektorski plasman'!E8,"")</f>
        <v>3</v>
      </c>
      <c r="E12" s="54" t="str">
        <f>IF(ISTEXT('[7]Sektorski plasman'!F8)=TRUE,'[7]Sektorski plasman'!F8,"")</f>
        <v>A</v>
      </c>
      <c r="F12" s="55">
        <f>IF(ISNUMBER('[7]Sektorski plasman'!D8)=TRUE,'[7]Sektorski plasman'!D8,"")</f>
        <v>2040</v>
      </c>
      <c r="G12" s="56">
        <f>IF(ISNUMBER('[7]Sektorski plasman'!G8)=TRUE,'[7]Sektorski plasman'!G8,"")</f>
        <v>3</v>
      </c>
      <c r="H12" s="57">
        <f>IF(ISNUMBER('[7]Sektorski plasman'!H8)=TRUE,'[7]Sektorski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IF(ISTEXT('[7]Sektorski plasman'!B9)=TRUE,'[7]Sektorski plasman'!B9,"")</f>
        <v>Dolenec Željko</v>
      </c>
      <c r="C13" s="52" t="str">
        <f>IF(ISTEXT('[7]Sektorski plasman'!C9)=TRUE,'[7]Sektorski plasman'!C9,"")</f>
        <v>Som Kotoriba</v>
      </c>
      <c r="D13" s="53">
        <f>IF(ISNUMBER('[7]Sektorski plasman'!E9)=TRUE,'[7]Sektorski plasman'!E9,"")</f>
        <v>6</v>
      </c>
      <c r="E13" s="54" t="str">
        <f>IF(ISTEXT('[7]Sektorski plasman'!F9)=TRUE,'[7]Sektorski plasman'!F9,"")</f>
        <v>A</v>
      </c>
      <c r="F13" s="55">
        <f>IF(ISNUMBER('[7]Sektorski plasman'!D9)=TRUE,'[7]Sektorski plasman'!D9,"")</f>
        <v>1679</v>
      </c>
      <c r="G13" s="56">
        <f>IF(ISNUMBER('[7]Sektorski plasman'!G9)=TRUE,'[7]Sektorski plasman'!G9,"")</f>
        <v>4</v>
      </c>
      <c r="H13" s="57">
        <f>IF(ISNUMBER('[7]Sektorski plasman'!H9)=TRUE,'[7]Sektorski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IF(ISTEXT('[7]Sektorski plasman'!B10)=TRUE,'[7]Sektorski plasman'!B10,"")</f>
        <v>Ivanović Branko</v>
      </c>
      <c r="C14" s="52" t="str">
        <f>IF(ISTEXT('[7]Sektorski plasman'!C10)=TRUE,'[7]Sektorski plasman'!C10,"")</f>
        <v>Smuđ Goričan</v>
      </c>
      <c r="D14" s="53">
        <f>IF(ISNUMBER('[7]Sektorski plasman'!E10)=TRUE,'[7]Sektorski plasman'!E10,"")</f>
        <v>10</v>
      </c>
      <c r="E14" s="54" t="str">
        <f>IF(ISTEXT('[7]Sektorski plasman'!F10)=TRUE,'[7]Sektorski plasman'!F10,"")</f>
        <v>A</v>
      </c>
      <c r="F14" s="55">
        <f>IF(ISNUMBER('[7]Sektorski plasman'!D10)=TRUE,'[7]Sektorski plasman'!D10,"")</f>
        <v>1425</v>
      </c>
      <c r="G14" s="56">
        <f>IF(ISNUMBER('[7]Sektorski plasman'!G10)=TRUE,'[7]Sektorski plasman'!G10,"")</f>
        <v>5</v>
      </c>
      <c r="H14" s="57">
        <f>IF(ISNUMBER('[7]Sektorski plasman'!H10)=TRUE,'[7]Sektorski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IF(ISTEXT('[7]Sektorski plasman'!B11)=TRUE,'[7]Sektorski plasman'!B11,"")</f>
        <v>Međimorec Ivan</v>
      </c>
      <c r="C15" s="52" t="str">
        <f>IF(ISTEXT('[7]Sektorski plasman'!C11)=TRUE,'[7]Sektorski plasman'!C11,"")</f>
        <v>TSH Sensas Som.si Čakovec</v>
      </c>
      <c r="D15" s="53">
        <f>IF(ISNUMBER('[7]Sektorski plasman'!E11)=TRUE,'[7]Sektorski plasman'!E11,"")</f>
        <v>2</v>
      </c>
      <c r="E15" s="54" t="str">
        <f>IF(ISTEXT('[7]Sektorski plasman'!F11)=TRUE,'[7]Sektorski plasman'!F11,"")</f>
        <v>A</v>
      </c>
      <c r="F15" s="55">
        <f>IF(ISNUMBER('[7]Sektorski plasman'!D11)=TRUE,'[7]Sektorski plasman'!D11,"")</f>
        <v>1419</v>
      </c>
      <c r="G15" s="56">
        <f>IF(ISNUMBER('[7]Sektorski plasman'!G11)=TRUE,'[7]Sektorski plasman'!G11,"")</f>
        <v>6</v>
      </c>
      <c r="H15" s="57">
        <f>IF(ISNUMBER('[7]Sektorski plasman'!H11)=TRUE,'[7]Sektorski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IF(ISTEXT('[7]Sektorski plasman'!B12)=TRUE,'[7]Sektorski plasman'!B12,"")</f>
        <v>Vadla Slavko</v>
      </c>
      <c r="C16" s="52" t="str">
        <f>IF(ISTEXT('[7]Sektorski plasman'!C12)=TRUE,'[7]Sektorski plasman'!C12,"")</f>
        <v>Klen Sveta Marija</v>
      </c>
      <c r="D16" s="53">
        <f>IF(ISNUMBER('[7]Sektorski plasman'!E12)=TRUE,'[7]Sektorski plasman'!E12,"")</f>
        <v>5</v>
      </c>
      <c r="E16" s="54" t="str">
        <f>IF(ISTEXT('[7]Sektorski plasman'!F12)=TRUE,'[7]Sektorski plasman'!F12,"")</f>
        <v>A</v>
      </c>
      <c r="F16" s="55">
        <f>IF(ISNUMBER('[7]Sektorski plasman'!D12)=TRUE,'[7]Sektorski plasman'!D12,"")</f>
        <v>1282</v>
      </c>
      <c r="G16" s="56">
        <f>IF(ISNUMBER('[7]Sektorski plasman'!G12)=TRUE,'[7]Sektorski plasman'!G12,"")</f>
        <v>7</v>
      </c>
      <c r="H16" s="57">
        <f>IF(ISNUMBER('[7]Sektorski plasman'!H12)=TRUE,'[7]Sektorski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IF(ISTEXT('[7]Sektorski plasman'!B13)=TRUE,'[7]Sektorski plasman'!B13,"")</f>
        <v>Kovač Željko</v>
      </c>
      <c r="C17" s="52" t="str">
        <f>IF(ISTEXT('[7]Sektorski plasman'!C13)=TRUE,'[7]Sektorski plasman'!C13,"")</f>
        <v>Sunčanica Pribislavec</v>
      </c>
      <c r="D17" s="53">
        <f>IF(ISNUMBER('[7]Sektorski plasman'!E13)=TRUE,'[7]Sektorski plasman'!E13,"")</f>
        <v>8</v>
      </c>
      <c r="E17" s="54" t="str">
        <f>IF(ISTEXT('[7]Sektorski plasman'!F13)=TRUE,'[7]Sektorski plasman'!F13,"")</f>
        <v>A</v>
      </c>
      <c r="F17" s="55">
        <f>IF(ISNUMBER('[7]Sektorski plasman'!D13)=TRUE,'[7]Sektorski plasman'!D13,"")</f>
        <v>1132</v>
      </c>
      <c r="G17" s="56">
        <f>IF(ISNUMBER('[7]Sektorski plasman'!G13)=TRUE,'[7]Sektorski plasman'!G13,"")</f>
        <v>8</v>
      </c>
      <c r="H17" s="57">
        <f>IF(ISNUMBER('[7]Sektorski plasman'!H13)=TRUE,'[7]Sektorski plasman'!H13,"")</f>
        <v>16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IF(ISTEXT('[7]Sektorski plasman'!B14)=TRUE,'[7]Sektorski plasman'!B14,"")</f>
        <v>Katančić Zlatko</v>
      </c>
      <c r="C18" s="52" t="str">
        <f>IF(ISTEXT('[7]Sektorski plasman'!C14)=TRUE,'[7]Sektorski plasman'!C14,"")</f>
        <v>Ribica Turčišće</v>
      </c>
      <c r="D18" s="53">
        <f>IF(ISNUMBER('[7]Sektorski plasman'!E14)=TRUE,'[7]Sektorski plasman'!E14,"")</f>
        <v>7</v>
      </c>
      <c r="E18" s="54" t="str">
        <f>IF(ISTEXT('[7]Sektorski plasman'!F14)=TRUE,'[7]Sektorski plasman'!F14,"")</f>
        <v>A</v>
      </c>
      <c r="F18" s="55">
        <f>IF(ISNUMBER('[7]Sektorski plasman'!D14)=TRUE,'[7]Sektorski plasman'!D14,"")</f>
        <v>1119</v>
      </c>
      <c r="G18" s="56">
        <f>IF(ISNUMBER('[7]Sektorski plasman'!G14)=TRUE,'[7]Sektorski plasman'!G14,"")</f>
        <v>9</v>
      </c>
      <c r="H18" s="57">
        <f>IF(ISNUMBER('[7]Sektorski plasman'!H14)=TRUE,'[7]Sektorski plasman'!H14,"")</f>
        <v>18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IF(ISTEXT('[7]Sektorski plasman'!B15)=TRUE,'[7]Sektorski plasman'!B15,"")</f>
        <v>Mišić Branko</v>
      </c>
      <c r="C19" s="52" t="str">
        <f>IF(ISTEXT('[7]Sektorski plasman'!C15)=TRUE,'[7]Sektorski plasman'!C15,"")</f>
        <v>Drava Donji Mihaljevec</v>
      </c>
      <c r="D19" s="53">
        <f>IF(ISNUMBER('[7]Sektorski plasman'!E15)=TRUE,'[7]Sektorski plasman'!E15,"")</f>
        <v>4</v>
      </c>
      <c r="E19" s="54" t="str">
        <f>IF(ISTEXT('[7]Sektorski plasman'!F15)=TRUE,'[7]Sektorski plasman'!F15,"")</f>
        <v>A</v>
      </c>
      <c r="F19" s="55">
        <f>IF(ISNUMBER('[7]Sektorski plasman'!D15)=TRUE,'[7]Sektorski plasman'!D15,"")</f>
        <v>577</v>
      </c>
      <c r="G19" s="56">
        <f>IF(ISNUMBER('[7]Sektorski plasman'!G15)=TRUE,'[7]Sektorski plasman'!G15,"")</f>
        <v>10</v>
      </c>
      <c r="H19" s="57">
        <f>IF(ISNUMBER('[7]Sektorski plasman'!H15)=TRUE,'[7]Sektorski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IF(ISTEXT('[7]Sektorski plasman'!B16)=TRUE,'[7]Sektorski plasman'!B16,"")</f>
        <v>Filipašić Drago</v>
      </c>
      <c r="C20" s="52" t="str">
        <f>IF(ISTEXT('[7]Sektorski plasman'!C16)=TRUE,'[7]Sektorski plasman'!C16,"")</f>
        <v>Som Kotoriba</v>
      </c>
      <c r="D20" s="53">
        <f>IF(ISNUMBER('[7]Sektorski plasman'!E16)=TRUE,'[7]Sektorski plasman'!E16,"")</f>
        <v>19</v>
      </c>
      <c r="E20" s="54" t="str">
        <f>IF(ISTEXT('[7]Sektorski plasman'!F16)=TRUE,'[7]Sektorski plasman'!F16,"")</f>
        <v>B</v>
      </c>
      <c r="F20" s="55">
        <f>IF(ISNUMBER('[7]Sektorski plasman'!D16)=TRUE,'[7]Sektorski plasman'!D16,"")</f>
        <v>2437</v>
      </c>
      <c r="G20" s="56">
        <f>IF(ISNUMBER('[7]Sektorski plasman'!G16)=TRUE,'[7]Sektorski plasman'!G16,"")</f>
        <v>1</v>
      </c>
      <c r="H20" s="57">
        <f>IF(ISNUMBER('[7]Sektorski plasman'!H16)=TRUE,'[7]Sektorski plasman'!H16,"")</f>
        <v>2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IF(ISTEXT('[7]Sektorski plasman'!B17)=TRUE,'[7]Sektorski plasman'!B17,"")</f>
        <v>Deban Ivan</v>
      </c>
      <c r="C21" s="52" t="str">
        <f>IF(ISTEXT('[7]Sektorski plasman'!C17)=TRUE,'[7]Sektorski plasman'!C17,"")</f>
        <v>Glavatica Futtura Sensas Prelog</v>
      </c>
      <c r="D21" s="53">
        <f>IF(ISNUMBER('[7]Sektorski plasman'!E17)=TRUE,'[7]Sektorski plasman'!E17,"")</f>
        <v>12</v>
      </c>
      <c r="E21" s="54" t="str">
        <f>IF(ISTEXT('[7]Sektorski plasman'!F17)=TRUE,'[7]Sektorski plasman'!F17,"")</f>
        <v>B</v>
      </c>
      <c r="F21" s="55">
        <f>IF(ISNUMBER('[7]Sektorski plasman'!D17)=TRUE,'[7]Sektorski plasman'!D17,"")</f>
        <v>1940</v>
      </c>
      <c r="G21" s="56">
        <f>IF(ISNUMBER('[7]Sektorski plasman'!G17)=TRUE,'[7]Sektorski plasman'!G17,"")</f>
        <v>2</v>
      </c>
      <c r="H21" s="57">
        <f>IF(ISNUMBER('[7]Sektorski plasman'!H17)=TRUE,'[7]Sektorski plasman'!H17,"")</f>
        <v>4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IF(ISTEXT('[7]Sektorski plasman'!B18)=TRUE,'[7]Sektorski plasman'!B18,"")</f>
        <v>Horvat Dragutin</v>
      </c>
      <c r="C22" s="52" t="str">
        <f>IF(ISTEXT('[7]Sektorski plasman'!C18)=TRUE,'[7]Sektorski plasman'!C18,"")</f>
        <v>Som Kotoriba</v>
      </c>
      <c r="D22" s="53">
        <f>IF(ISNUMBER('[7]Sektorski plasman'!E18)=TRUE,'[7]Sektorski plasman'!E18,"")</f>
        <v>13</v>
      </c>
      <c r="E22" s="54" t="str">
        <f>IF(ISTEXT('[7]Sektorski plasman'!F18)=TRUE,'[7]Sektorski plasman'!F18,"")</f>
        <v>B</v>
      </c>
      <c r="F22" s="55">
        <f>IF(ISNUMBER('[7]Sektorski plasman'!D18)=TRUE,'[7]Sektorski plasman'!D18,"")</f>
        <v>1894</v>
      </c>
      <c r="G22" s="56">
        <f>IF(ISNUMBER('[7]Sektorski plasman'!G18)=TRUE,'[7]Sektorski plasman'!G18,"")</f>
        <v>3</v>
      </c>
      <c r="H22" s="57">
        <f>IF(ISNUMBER('[7]Sektorski plasman'!H18)=TRUE,'[7]Sektorski plasman'!H18,"")</f>
        <v>6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IF(ISTEXT('[7]Sektorski plasman'!B19)=TRUE,'[7]Sektorski plasman'!B19,"")</f>
        <v>Kedmenec Antun</v>
      </c>
      <c r="C23" s="52" t="str">
        <f>IF(ISTEXT('[7]Sektorski plasman'!C19)=TRUE,'[7]Sektorski plasman'!C19,"")</f>
        <v>Klen Sveta Marija</v>
      </c>
      <c r="D23" s="53">
        <f>IF(ISNUMBER('[7]Sektorski plasman'!E19)=TRUE,'[7]Sektorski plasman'!E19,"")</f>
        <v>11</v>
      </c>
      <c r="E23" s="54" t="str">
        <f>IF(ISTEXT('[7]Sektorski plasman'!F19)=TRUE,'[7]Sektorski plasman'!F19,"")</f>
        <v>B</v>
      </c>
      <c r="F23" s="55">
        <f>IF(ISNUMBER('[7]Sektorski plasman'!D19)=TRUE,'[7]Sektorski plasman'!D19,"")</f>
        <v>1890</v>
      </c>
      <c r="G23" s="56">
        <f>IF(ISNUMBER('[7]Sektorski plasman'!G19)=TRUE,'[7]Sektorski plasman'!G19,"")</f>
        <v>4</v>
      </c>
      <c r="H23" s="57">
        <f>IF(ISNUMBER('[7]Sektorski plasman'!H19)=TRUE,'[7]Sektorski plasman'!H19,"")</f>
        <v>7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IF(ISTEXT('[7]Sektorski plasman'!B20)=TRUE,'[7]Sektorski plasman'!B20,"")</f>
        <v>Halić Marijan</v>
      </c>
      <c r="C24" s="52" t="str">
        <f>IF(ISTEXT('[7]Sektorski plasman'!C20)=TRUE,'[7]Sektorski plasman'!C20,"")</f>
        <v>Linjak Ivanovec</v>
      </c>
      <c r="D24" s="53">
        <f>IF(ISNUMBER('[7]Sektorski plasman'!E20)=TRUE,'[7]Sektorski plasman'!E20,"")</f>
        <v>18</v>
      </c>
      <c r="E24" s="54" t="str">
        <f>IF(ISTEXT('[7]Sektorski plasman'!F20)=TRUE,'[7]Sektorski plasman'!F20,"")</f>
        <v>B</v>
      </c>
      <c r="F24" s="55">
        <f>IF(ISNUMBER('[7]Sektorski plasman'!D20)=TRUE,'[7]Sektorski plasman'!D20,"")</f>
        <v>1548</v>
      </c>
      <c r="G24" s="56">
        <f>IF(ISNUMBER('[7]Sektorski plasman'!G20)=TRUE,'[7]Sektorski plasman'!G20,"")</f>
        <v>5</v>
      </c>
      <c r="H24" s="57">
        <f>IF(ISNUMBER('[7]Sektorski plasman'!H20)=TRUE,'[7]Sektorski plasman'!H20,"")</f>
        <v>9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IF(ISTEXT('[7]Sektorski plasman'!B21)=TRUE,'[7]Sektorski plasman'!B21,"")</f>
        <v>Jagec Josip</v>
      </c>
      <c r="C25" s="52" t="str">
        <f>IF(ISTEXT('[7]Sektorski plasman'!C21)=TRUE,'[7]Sektorski plasman'!C21,"")</f>
        <v>Čakovec Interland Čakovec</v>
      </c>
      <c r="D25" s="53">
        <f>IF(ISNUMBER('[7]Sektorski plasman'!E21)=TRUE,'[7]Sektorski plasman'!E21,"")</f>
        <v>15</v>
      </c>
      <c r="E25" s="54" t="str">
        <f>IF(ISTEXT('[7]Sektorski plasman'!F21)=TRUE,'[7]Sektorski plasman'!F21,"")</f>
        <v>B</v>
      </c>
      <c r="F25" s="55">
        <f>IF(ISNUMBER('[7]Sektorski plasman'!D21)=TRUE,'[7]Sektorski plasman'!D21,"")</f>
        <v>1463</v>
      </c>
      <c r="G25" s="56">
        <f>IF(ISNUMBER('[7]Sektorski plasman'!G21)=TRUE,'[7]Sektorski plasman'!G21,"")</f>
        <v>6</v>
      </c>
      <c r="H25" s="57">
        <f>IF(ISNUMBER('[7]Sektorski plasman'!H21)=TRUE,'[7]Sektorski plasman'!H21,"")</f>
        <v>11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IF(ISTEXT('[7]Sektorski plasman'!B22)=TRUE,'[7]Sektorski plasman'!B22,"")</f>
        <v>Dolenec Branimir</v>
      </c>
      <c r="C26" s="52" t="str">
        <f>IF(ISTEXT('[7]Sektorski plasman'!C22)=TRUE,'[7]Sektorski plasman'!C22,"")</f>
        <v>Ostriž Novakovec</v>
      </c>
      <c r="D26" s="53">
        <f>IF(ISNUMBER('[7]Sektorski plasman'!E22)=TRUE,'[7]Sektorski plasman'!E22,"")</f>
        <v>14</v>
      </c>
      <c r="E26" s="54" t="str">
        <f>IF(ISTEXT('[7]Sektorski plasman'!F22)=TRUE,'[7]Sektorski plasman'!F22,"")</f>
        <v>B</v>
      </c>
      <c r="F26" s="55">
        <f>IF(ISNUMBER('[7]Sektorski plasman'!D22)=TRUE,'[7]Sektorski plasman'!D22,"")</f>
        <v>1425</v>
      </c>
      <c r="G26" s="56">
        <f>IF(ISNUMBER('[7]Sektorski plasman'!G22)=TRUE,'[7]Sektorski plasman'!G22,"")</f>
        <v>7</v>
      </c>
      <c r="H26" s="57">
        <f>IF(ISNUMBER('[7]Sektorski plasman'!H22)=TRUE,'[7]Sektorski plasman'!H22,"")</f>
        <v>13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IF(ISTEXT('[7]Sektorski plasman'!B23)=TRUE,'[7]Sektorski plasman'!B23,"")</f>
        <v>Čerjavić Marijan</v>
      </c>
      <c r="C27" s="52" t="str">
        <f>IF(ISTEXT('[7]Sektorski plasman'!C23)=TRUE,'[7]Sektorski plasman'!C23,"")</f>
        <v>Čakovec Interland Čakovec</v>
      </c>
      <c r="D27" s="53">
        <f>IF(ISNUMBER('[7]Sektorski plasman'!E23)=TRUE,'[7]Sektorski plasman'!E23,"")</f>
        <v>17</v>
      </c>
      <c r="E27" s="54" t="str">
        <f>IF(ISTEXT('[7]Sektorski plasman'!F23)=TRUE,'[7]Sektorski plasman'!F23,"")</f>
        <v>B</v>
      </c>
      <c r="F27" s="55">
        <f>IF(ISNUMBER('[7]Sektorski plasman'!D23)=TRUE,'[7]Sektorski plasman'!D23,"")</f>
        <v>1374</v>
      </c>
      <c r="G27" s="56">
        <f>IF(ISNUMBER('[7]Sektorski plasman'!G23)=TRUE,'[7]Sektorski plasman'!G23,"")</f>
        <v>8</v>
      </c>
      <c r="H27" s="57">
        <f>IF(ISNUMBER('[7]Sektorski plasman'!H23)=TRUE,'[7]Sektorski plasman'!H23,"")</f>
        <v>15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IF(ISTEXT('[7]Sektorski plasman'!B24)=TRUE,'[7]Sektorski plasman'!B24,"")</f>
        <v>Marđetko Josip</v>
      </c>
      <c r="C28" s="52" t="str">
        <f>IF(ISTEXT('[7]Sektorski plasman'!C24)=TRUE,'[7]Sektorski plasman'!C24,"")</f>
        <v>Som Kotoriba</v>
      </c>
      <c r="D28" s="53">
        <f>IF(ISNUMBER('[7]Sektorski plasman'!E24)=TRUE,'[7]Sektorski plasman'!E24,"")</f>
        <v>16</v>
      </c>
      <c r="E28" s="54" t="str">
        <f>IF(ISTEXT('[7]Sektorski plasman'!F24)=TRUE,'[7]Sektorski plasman'!F24,"")</f>
        <v>B</v>
      </c>
      <c r="F28" s="55">
        <f>IF(ISNUMBER('[7]Sektorski plasman'!D24)=TRUE,'[7]Sektorski plasman'!D24,"")</f>
        <v>1318</v>
      </c>
      <c r="G28" s="56">
        <f>IF(ISNUMBER('[7]Sektorski plasman'!G24)=TRUE,'[7]Sektorski plasman'!G24,"")</f>
        <v>9</v>
      </c>
      <c r="H28" s="57">
        <f>IF(ISNUMBER('[7]Sektorski plasman'!H24)=TRUE,'[7]Sektorski plasman'!H24,"")</f>
        <v>17</v>
      </c>
      <c r="I28" s="48"/>
      <c r="J28" s="49"/>
      <c r="K28" s="8"/>
    </row>
    <row r="29" spans="1:11" x14ac:dyDescent="0.2">
      <c r="A29" s="50" t="str">
        <f>IF(ISNUMBER(H29)=FALSE,"",20)</f>
        <v/>
      </c>
      <c r="B29" s="51" t="str">
        <f>IF(ISTEXT('[7]Sektorski plasman'!B25)=TRUE,'[7]Sektorski plasman'!B25,"")</f>
        <v/>
      </c>
      <c r="C29" s="52" t="str">
        <f>IF(ISTEXT('[7]Sektorski plasman'!C25)=TRUE,'[7]Sektorski plasman'!C25,"")</f>
        <v/>
      </c>
      <c r="D29" s="53" t="str">
        <f>IF(ISNUMBER('[7]Sektorski plasman'!E25)=TRUE,'[7]Sektorski plasman'!E25,"")</f>
        <v/>
      </c>
      <c r="E29" s="54" t="str">
        <f>IF(ISTEXT('[7]Sektorski plasman'!F25)=TRUE,'[7]Sektorski plasman'!F25,"")</f>
        <v/>
      </c>
      <c r="F29" s="55" t="str">
        <f>IF(ISNUMBER('[7]Sektorski plasman'!D25)=TRUE,'[7]Sektorski plasman'!D25,"")</f>
        <v/>
      </c>
      <c r="G29" s="56" t="str">
        <f>IF(ISNUMBER('[7]Sektorski plasman'!G25)=TRUE,'[7]Sektorski plasman'!G25,"")</f>
        <v/>
      </c>
      <c r="H29" s="57" t="str">
        <f>IF(ISNUMBER('[7]Sektorski plasman'!H25)=TRUE,'[7]Sektorski plasman'!H25,"")</f>
        <v/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IF(ISTEXT('[7]Sektorski plasman'!B26)=TRUE,'[7]Sektorski plasman'!B26,"")</f>
        <v/>
      </c>
      <c r="C30" s="52" t="str">
        <f>IF(ISTEXT('[7]Sektorski plasman'!C26)=TRUE,'[7]Sektorski plasman'!C26,"")</f>
        <v/>
      </c>
      <c r="D30" s="53" t="str">
        <f>IF(ISNUMBER('[7]Sektorski plasman'!E26)=TRUE,'[7]Sektorski plasman'!E26,"")</f>
        <v/>
      </c>
      <c r="E30" s="54" t="str">
        <f>IF(ISTEXT('[7]Sektorski plasman'!F26)=TRUE,'[7]Sektorski plasman'!F26,"")</f>
        <v/>
      </c>
      <c r="F30" s="55" t="str">
        <f>IF(ISNUMBER('[7]Sektorski plasman'!D26)=TRUE,'[7]Sektorski plasman'!D26,"")</f>
        <v/>
      </c>
      <c r="G30" s="56" t="str">
        <f>IF(ISNUMBER('[7]Sektorski plasman'!G26)=TRUE,'[7]Sektorski plasman'!G26,"")</f>
        <v/>
      </c>
      <c r="H30" s="57" t="str">
        <f>IF(ISNUMBER('[7]Sektorski plasman'!H26)=TRUE,'[7]Sektorski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IF(ISTEXT('[7]Sektorski plasman'!B27)=TRUE,'[7]Sektorski plasman'!B27,"")</f>
        <v/>
      </c>
      <c r="C31" s="52" t="str">
        <f>IF(ISTEXT('[7]Sektorski plasman'!C27)=TRUE,'[7]Sektorski plasman'!C27,"")</f>
        <v/>
      </c>
      <c r="D31" s="53" t="str">
        <f>IF(ISNUMBER('[7]Sektorski plasman'!E27)=TRUE,'[7]Sektorski plasman'!E27,"")</f>
        <v/>
      </c>
      <c r="E31" s="54" t="str">
        <f>IF(ISTEXT('[7]Sektorski plasman'!F27)=TRUE,'[7]Sektorski plasman'!F27,"")</f>
        <v/>
      </c>
      <c r="F31" s="55" t="str">
        <f>IF(ISNUMBER('[7]Sektorski plasman'!D27)=TRUE,'[7]Sektorski plasman'!D27,"")</f>
        <v/>
      </c>
      <c r="G31" s="56" t="str">
        <f>IF(ISNUMBER('[7]Sektorski plasman'!G27)=TRUE,'[7]Sektorski plasman'!G27,"")</f>
        <v/>
      </c>
      <c r="H31" s="57" t="str">
        <f>IF(ISNUMBER('[7]Sektorski plasman'!H27)=TRUE,'[7]Sektorski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IF(ISTEXT('[7]Sektorski plasman'!B28)=TRUE,'[7]Sektorski plasman'!B28,"")</f>
        <v/>
      </c>
      <c r="C32" s="52" t="str">
        <f>IF(ISTEXT('[7]Sektorski plasman'!C28)=TRUE,'[7]Sektorski plasman'!C28,"")</f>
        <v/>
      </c>
      <c r="D32" s="53" t="str">
        <f>IF(ISNUMBER('[7]Sektorski plasman'!E28)=TRUE,'[7]Sektorski plasman'!E28,"")</f>
        <v/>
      </c>
      <c r="E32" s="54" t="str">
        <f>IF(ISTEXT('[7]Sektorski plasman'!F28)=TRUE,'[7]Sektorski plasman'!F28,"")</f>
        <v/>
      </c>
      <c r="F32" s="55" t="str">
        <f>IF(ISNUMBER('[7]Sektorski plasman'!D28)=TRUE,'[7]Sektorski plasman'!D28,"")</f>
        <v/>
      </c>
      <c r="G32" s="56" t="str">
        <f>IF(ISNUMBER('[7]Sektorski plasman'!G28)=TRUE,'[7]Sektorski plasman'!G28,"")</f>
        <v/>
      </c>
      <c r="H32" s="57" t="str">
        <f>IF(ISNUMBER('[7]Sektorski plasman'!H28)=TRUE,'[7]Sektorski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IF(ISTEXT('[7]Sektorski plasman'!B29)=TRUE,'[7]Sektorski plasman'!B29,"")</f>
        <v/>
      </c>
      <c r="C33" s="52" t="str">
        <f>IF(ISTEXT('[7]Sektorski plasman'!C29)=TRUE,'[7]Sektorski plasman'!C29,"")</f>
        <v/>
      </c>
      <c r="D33" s="53" t="str">
        <f>IF(ISNUMBER('[7]Sektorski plasman'!E29)=TRUE,'[7]Sektorski plasman'!E29,"")</f>
        <v/>
      </c>
      <c r="E33" s="54" t="str">
        <f>IF(ISTEXT('[7]Sektorski plasman'!F29)=TRUE,'[7]Sektorski plasman'!F29,"")</f>
        <v/>
      </c>
      <c r="F33" s="55" t="str">
        <f>IF(ISNUMBER('[7]Sektorski plasman'!D29)=TRUE,'[7]Sektorski plasman'!D29,"")</f>
        <v/>
      </c>
      <c r="G33" s="56" t="str">
        <f>IF(ISNUMBER('[7]Sektorski plasman'!G29)=TRUE,'[7]Sektorski plasman'!G29,"")</f>
        <v/>
      </c>
      <c r="H33" s="57" t="str">
        <f>IF(ISNUMBER('[7]Sektorski plasman'!H29)=TRUE,'[7]Sektorski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IF(ISTEXT('[7]Sektorski plasman'!B30)=TRUE,'[7]Sektorski plasman'!B30,"")</f>
        <v/>
      </c>
      <c r="C34" s="52" t="str">
        <f>IF(ISTEXT('[7]Sektorski plasman'!C30)=TRUE,'[7]Sektorski plasman'!C30,"")</f>
        <v/>
      </c>
      <c r="D34" s="53" t="str">
        <f>IF(ISNUMBER('[7]Sektorski plasman'!E30)=TRUE,'[7]Sektorski plasman'!E30,"")</f>
        <v/>
      </c>
      <c r="E34" s="54" t="str">
        <f>IF(ISTEXT('[7]Sektorski plasman'!F30)=TRUE,'[7]Sektorski plasman'!F30,"")</f>
        <v/>
      </c>
      <c r="F34" s="55" t="str">
        <f>IF(ISNUMBER('[7]Sektorski plasman'!D30)=TRUE,'[7]Sektorski plasman'!D30,"")</f>
        <v/>
      </c>
      <c r="G34" s="56" t="str">
        <f>IF(ISNUMBER('[7]Sektorski plasman'!G30)=TRUE,'[7]Sektorski plasman'!G30,"")</f>
        <v/>
      </c>
      <c r="H34" s="57" t="str">
        <f>IF(ISNUMBER('[7]Sektorski plasman'!H30)=TRUE,'[7]Sektorski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IF(ISTEXT('[7]Sektorski plasman'!B31)=TRUE,'[7]Sektorski plasman'!B31,"")</f>
        <v/>
      </c>
      <c r="C35" s="52" t="str">
        <f>IF(ISTEXT('[7]Sektorski plasman'!C31)=TRUE,'[7]Sektorski plasman'!C31,"")</f>
        <v/>
      </c>
      <c r="D35" s="53" t="str">
        <f>IF(ISNUMBER('[7]Sektorski plasman'!E31)=TRUE,'[7]Sektorski plasman'!E31,"")</f>
        <v/>
      </c>
      <c r="E35" s="54" t="str">
        <f>IF(ISTEXT('[7]Sektorski plasman'!F31)=TRUE,'[7]Sektorski plasman'!F31,"")</f>
        <v/>
      </c>
      <c r="F35" s="55" t="str">
        <f>IF(ISNUMBER('[7]Sektorski plasman'!D31)=TRUE,'[7]Sektorski plasman'!D31,"")</f>
        <v/>
      </c>
      <c r="G35" s="56" t="str">
        <f>IF(ISNUMBER('[7]Sektorski plasman'!G31)=TRUE,'[7]Sektorski plasman'!G31,"")</f>
        <v/>
      </c>
      <c r="H35" s="57" t="str">
        <f>IF(ISNUMBER('[7]Sektorski plasman'!H31)=TRUE,'[7]Sektorski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IF(ISTEXT('[7]Sektorski plasman'!B32)=TRUE,'[7]Sektorski plasman'!B32,"")</f>
        <v/>
      </c>
      <c r="C36" s="52" t="str">
        <f>IF(ISTEXT('[7]Sektorski plasman'!C32)=TRUE,'[7]Sektorski plasman'!C32,"")</f>
        <v/>
      </c>
      <c r="D36" s="53" t="str">
        <f>IF(ISNUMBER('[7]Sektorski plasman'!E32)=TRUE,'[7]Sektorski plasman'!E32,"")</f>
        <v/>
      </c>
      <c r="E36" s="54" t="str">
        <f>IF(ISTEXT('[7]Sektorski plasman'!F32)=TRUE,'[7]Sektorski plasman'!F32,"")</f>
        <v/>
      </c>
      <c r="F36" s="55" t="str">
        <f>IF(ISNUMBER('[7]Sektorski plasman'!D32)=TRUE,'[7]Sektorski plasman'!D32,"")</f>
        <v/>
      </c>
      <c r="G36" s="56" t="str">
        <f>IF(ISNUMBER('[7]Sektorski plasman'!G32)=TRUE,'[7]Sektorski plasman'!G32,"")</f>
        <v/>
      </c>
      <c r="H36" s="57" t="str">
        <f>IF(ISNUMBER('[7]Sektorski plasman'!H32)=TRUE,'[7]Sektorski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IF(ISTEXT('[7]Sektorski plasman'!B33)=TRUE,'[7]Sektorski plasman'!B33,"")</f>
        <v/>
      </c>
      <c r="C37" s="52" t="str">
        <f>IF(ISTEXT('[7]Sektorski plasman'!C33)=TRUE,'[7]Sektorski plasman'!C33,"")</f>
        <v/>
      </c>
      <c r="D37" s="53" t="str">
        <f>IF(ISNUMBER('[7]Sektorski plasman'!E33)=TRUE,'[7]Sektorski plasman'!E33,"")</f>
        <v/>
      </c>
      <c r="E37" s="54" t="str">
        <f>IF(ISTEXT('[7]Sektorski plasman'!F33)=TRUE,'[7]Sektorski plasman'!F33,"")</f>
        <v/>
      </c>
      <c r="F37" s="55" t="str">
        <f>IF(ISNUMBER('[7]Sektorski plasman'!D33)=TRUE,'[7]Sektorski plasman'!D33,"")</f>
        <v/>
      </c>
      <c r="G37" s="56" t="str">
        <f>IF(ISNUMBER('[7]Sektorski plasman'!G33)=TRUE,'[7]Sektorski plasman'!G33,"")</f>
        <v/>
      </c>
      <c r="H37" s="57" t="str">
        <f>IF(ISNUMBER('[7]Sektorski plasman'!H33)=TRUE,'[7]Sektorski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IF(ISTEXT('[7]Sektorski plasman'!B34)=TRUE,'[7]Sektorski plasman'!B34,"")</f>
        <v/>
      </c>
      <c r="C38" s="52" t="str">
        <f>IF(ISTEXT('[7]Sektorski plasman'!C34)=TRUE,'[7]Sektorski plasman'!C34,"")</f>
        <v/>
      </c>
      <c r="D38" s="53" t="str">
        <f>IF(ISNUMBER('[7]Sektorski plasman'!E34)=TRUE,'[7]Sektorski plasman'!E34,"")</f>
        <v/>
      </c>
      <c r="E38" s="54" t="str">
        <f>IF(ISTEXT('[7]Sektorski plasman'!F34)=TRUE,'[7]Sektorski plasman'!F34,"")</f>
        <v/>
      </c>
      <c r="F38" s="55" t="str">
        <f>IF(ISNUMBER('[7]Sektorski plasman'!D34)=TRUE,'[7]Sektorski plasman'!D34,"")</f>
        <v/>
      </c>
      <c r="G38" s="56" t="str">
        <f>IF(ISNUMBER('[7]Sektorski plasman'!G34)=TRUE,'[7]Sektorski plasman'!G34,"")</f>
        <v/>
      </c>
      <c r="H38" s="57" t="str">
        <f>IF(ISNUMBER('[7]Sektorski plasman'!H34)=TRUE,'[7]Sektorski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IF(ISTEXT('[7]Sektorski plasman'!B35)=TRUE,'[7]Sektorski plasman'!B35,"")</f>
        <v/>
      </c>
      <c r="C39" s="52" t="str">
        <f>IF(ISTEXT('[7]Sektorski plasman'!C35)=TRUE,'[7]Sektorski plasman'!C35,"")</f>
        <v/>
      </c>
      <c r="D39" s="53" t="str">
        <f>IF(ISNUMBER('[7]Sektorski plasman'!E35)=TRUE,'[7]Sektorski plasman'!E35,"")</f>
        <v/>
      </c>
      <c r="E39" s="54" t="str">
        <f>IF(ISTEXT('[7]Sektorski plasman'!F35)=TRUE,'[7]Sektorski plasman'!F35,"")</f>
        <v/>
      </c>
      <c r="F39" s="55" t="str">
        <f>IF(ISNUMBER('[7]Sektorski plasman'!D35)=TRUE,'[7]Sektorski plasman'!D35,"")</f>
        <v/>
      </c>
      <c r="G39" s="56" t="str">
        <f>IF(ISNUMBER('[7]Sektorski plasman'!G35)=TRUE,'[7]Sektorski plasman'!G35,"")</f>
        <v/>
      </c>
      <c r="H39" s="57" t="str">
        <f>IF(ISNUMBER('[7]Sektorski plasman'!H35)=TRUE,'[7]Sektorski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IF(ISTEXT('[7]Sektorski plasman'!B36)=TRUE,'[7]Sektorski plasman'!B36,"")</f>
        <v/>
      </c>
      <c r="C40" s="52" t="str">
        <f>IF(ISTEXT('[7]Sektorski plasman'!C36)=TRUE,'[7]Sektorski plasman'!C36,"")</f>
        <v/>
      </c>
      <c r="D40" s="53" t="str">
        <f>IF(ISNUMBER('[7]Sektorski plasman'!E36)=TRUE,'[7]Sektorski plasman'!E36,"")</f>
        <v/>
      </c>
      <c r="E40" s="54" t="str">
        <f>IF(ISTEXT('[7]Sektorski plasman'!F36)=TRUE,'[7]Sektorski plasman'!F36,"")</f>
        <v/>
      </c>
      <c r="F40" s="55" t="str">
        <f>IF(ISNUMBER('[7]Sektorski plasman'!D36)=TRUE,'[7]Sektorski plasman'!D36,"")</f>
        <v/>
      </c>
      <c r="G40" s="56" t="str">
        <f>IF(ISNUMBER('[7]Sektorski plasman'!G36)=TRUE,'[7]Sektorski plasman'!G36,"")</f>
        <v/>
      </c>
      <c r="H40" s="57" t="str">
        <f>IF(ISNUMBER('[7]Sektorski plasman'!H36)=TRUE,'[7]Sektorski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IF(ISTEXT('[7]Sektorski plasman'!B37)=TRUE,'[7]Sektorski plasman'!B37,"")</f>
        <v/>
      </c>
      <c r="C41" s="52" t="str">
        <f>IF(ISTEXT('[7]Sektorski plasman'!C37)=TRUE,'[7]Sektorski plasman'!C37,"")</f>
        <v/>
      </c>
      <c r="D41" s="53" t="str">
        <f>IF(ISNUMBER('[7]Sektorski plasman'!E37)=TRUE,'[7]Sektorski plasman'!E37,"")</f>
        <v/>
      </c>
      <c r="E41" s="54" t="str">
        <f>IF(ISTEXT('[7]Sektorski plasman'!F37)=TRUE,'[7]Sektorski plasman'!F37,"")</f>
        <v/>
      </c>
      <c r="F41" s="55" t="str">
        <f>IF(ISNUMBER('[7]Sektorski plasman'!D37)=TRUE,'[7]Sektorski plasman'!D37,"")</f>
        <v/>
      </c>
      <c r="G41" s="56" t="str">
        <f>IF(ISNUMBER('[7]Sektorski plasman'!G37)=TRUE,'[7]Sektorski plasman'!G37,"")</f>
        <v/>
      </c>
      <c r="H41" s="57" t="str">
        <f>IF(ISNUMBER('[7]Sektorski plasman'!H37)=TRUE,'[7]Sektorski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IF(ISTEXT('[7]Sektorski plasman'!B38)=TRUE,'[7]Sektorski plasman'!B38,"")</f>
        <v/>
      </c>
      <c r="C42" s="52" t="str">
        <f>IF(ISTEXT('[7]Sektorski plasman'!C38)=TRUE,'[7]Sektorski plasman'!C38,"")</f>
        <v/>
      </c>
      <c r="D42" s="53" t="str">
        <f>IF(ISNUMBER('[7]Sektorski plasman'!E38)=TRUE,'[7]Sektorski plasman'!E38,"")</f>
        <v/>
      </c>
      <c r="E42" s="54" t="str">
        <f>IF(ISTEXT('[7]Sektorski plasman'!F38)=TRUE,'[7]Sektorski plasman'!F38,"")</f>
        <v/>
      </c>
      <c r="F42" s="55" t="str">
        <f>IF(ISNUMBER('[7]Sektorski plasman'!D38)=TRUE,'[7]Sektorski plasman'!D38,"")</f>
        <v/>
      </c>
      <c r="G42" s="56" t="str">
        <f>IF(ISNUMBER('[7]Sektorski plasman'!G38)=TRUE,'[7]Sektorski plasman'!G38,"")</f>
        <v/>
      </c>
      <c r="H42" s="57" t="str">
        <f>IF(ISNUMBER('[7]Sektorski plasman'!H38)=TRUE,'[7]Sektorski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IF(ISTEXT('[7]Sektorski plasman'!B39)=TRUE,'[7]Sektorski plasman'!B39,"")</f>
        <v/>
      </c>
      <c r="C43" s="52" t="str">
        <f>IF(ISTEXT('[7]Sektorski plasman'!C39)=TRUE,'[7]Sektorski plasman'!C39,"")</f>
        <v/>
      </c>
      <c r="D43" s="53" t="str">
        <f>IF(ISNUMBER('[7]Sektorski plasman'!E39)=TRUE,'[7]Sektorski plasman'!E39,"")</f>
        <v/>
      </c>
      <c r="E43" s="54" t="str">
        <f>IF(ISTEXT('[7]Sektorski plasman'!F39)=TRUE,'[7]Sektorski plasman'!F39,"")</f>
        <v/>
      </c>
      <c r="F43" s="55" t="str">
        <f>IF(ISNUMBER('[7]Sektorski plasman'!D39)=TRUE,'[7]Sektorski plasman'!D39,"")</f>
        <v/>
      </c>
      <c r="G43" s="56" t="str">
        <f>IF(ISNUMBER('[7]Sektorski plasman'!G39)=TRUE,'[7]Sektorski plasman'!G39,"")</f>
        <v/>
      </c>
      <c r="H43" s="57" t="str">
        <f>IF(ISNUMBER('[7]Sektorski plasman'!H39)=TRUE,'[7]Sektorski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IF(ISTEXT('[7]Sektorski plasman'!B40)=TRUE,'[7]Sektorski plasman'!B40,"")</f>
        <v/>
      </c>
      <c r="C44" s="52" t="str">
        <f>IF(ISTEXT('[7]Sektorski plasman'!C40)=TRUE,'[7]Sektorski plasman'!C40,"")</f>
        <v/>
      </c>
      <c r="D44" s="53" t="str">
        <f>IF(ISNUMBER('[7]Sektorski plasman'!E40)=TRUE,'[7]Sektorski plasman'!E40,"")</f>
        <v/>
      </c>
      <c r="E44" s="54" t="str">
        <f>IF(ISTEXT('[7]Sektorski plasman'!F40)=TRUE,'[7]Sektorski plasman'!F40,"")</f>
        <v/>
      </c>
      <c r="F44" s="55" t="str">
        <f>IF(ISNUMBER('[7]Sektorski plasman'!D40)=TRUE,'[7]Sektorski plasman'!D40,"")</f>
        <v/>
      </c>
      <c r="G44" s="56" t="str">
        <f>IF(ISNUMBER('[7]Sektorski plasman'!G40)=TRUE,'[7]Sektorski plasman'!G40,"")</f>
        <v/>
      </c>
      <c r="H44" s="57" t="str">
        <f>IF(ISNUMBER('[7]Sektorski plasman'!H40)=TRUE,'[7]Sektorski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IF(ISTEXT('[7]Sektorski plasman'!B41)=TRUE,'[7]Sektorski plasman'!B41,"")</f>
        <v/>
      </c>
      <c r="C45" s="52" t="str">
        <f>IF(ISTEXT('[7]Sektorski plasman'!C41)=TRUE,'[7]Sektorski plasman'!C41,"")</f>
        <v/>
      </c>
      <c r="D45" s="53" t="str">
        <f>IF(ISNUMBER('[7]Sektorski plasman'!E41)=TRUE,'[7]Sektorski plasman'!E41,"")</f>
        <v/>
      </c>
      <c r="E45" s="54" t="str">
        <f>IF(ISTEXT('[7]Sektorski plasman'!F41)=TRUE,'[7]Sektorski plasman'!F41,"")</f>
        <v/>
      </c>
      <c r="F45" s="55" t="str">
        <f>IF(ISNUMBER('[7]Sektorski plasman'!D41)=TRUE,'[7]Sektorski plasman'!D41,"")</f>
        <v/>
      </c>
      <c r="G45" s="56" t="str">
        <f>IF(ISNUMBER('[7]Sektorski plasman'!G41)=TRUE,'[7]Sektorski plasman'!G41,"")</f>
        <v/>
      </c>
      <c r="H45" s="57" t="str">
        <f>IF(ISNUMBER('[7]Sektorski plasman'!H41)=TRUE,'[7]Sektorski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IF(ISTEXT('[7]Sektorski plasman'!B42)=TRUE,'[7]Sektorski plasman'!B42,"")</f>
        <v/>
      </c>
      <c r="C46" s="52" t="str">
        <f>IF(ISTEXT('[7]Sektorski plasman'!C42)=TRUE,'[7]Sektorski plasman'!C42,"")</f>
        <v/>
      </c>
      <c r="D46" s="53" t="str">
        <f>IF(ISNUMBER('[7]Sektorski plasman'!E42)=TRUE,'[7]Sektorski plasman'!E42,"")</f>
        <v/>
      </c>
      <c r="E46" s="54" t="str">
        <f>IF(ISTEXT('[7]Sektorski plasman'!F42)=TRUE,'[7]Sektorski plasman'!F42,"")</f>
        <v/>
      </c>
      <c r="F46" s="55" t="str">
        <f>IF(ISNUMBER('[7]Sektorski plasman'!D42)=TRUE,'[7]Sektorski plasman'!D42,"")</f>
        <v/>
      </c>
      <c r="G46" s="56" t="str">
        <f>IF(ISNUMBER('[7]Sektorski plasman'!G42)=TRUE,'[7]Sektorski plasman'!G42,"")</f>
        <v/>
      </c>
      <c r="H46" s="57" t="str">
        <f>IF(ISNUMBER('[7]Sektorski plasman'!H42)=TRUE,'[7]Sektorski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IF(ISTEXT('[7]Sektorski plasman'!B43)=TRUE,'[7]Sektorski plasman'!B43,"")</f>
        <v/>
      </c>
      <c r="C47" s="52" t="str">
        <f>IF(ISTEXT('[7]Sektorski plasman'!C43)=TRUE,'[7]Sektorski plasman'!C43,"")</f>
        <v/>
      </c>
      <c r="D47" s="53" t="str">
        <f>IF(ISNUMBER('[7]Sektorski plasman'!E43)=TRUE,'[7]Sektorski plasman'!E43,"")</f>
        <v/>
      </c>
      <c r="E47" s="54" t="str">
        <f>IF(ISTEXT('[7]Sektorski plasman'!F43)=TRUE,'[7]Sektorski plasman'!F43,"")</f>
        <v/>
      </c>
      <c r="F47" s="55" t="str">
        <f>IF(ISNUMBER('[7]Sektorski plasman'!D43)=TRUE,'[7]Sektorski plasman'!D43,"")</f>
        <v/>
      </c>
      <c r="G47" s="56" t="str">
        <f>IF(ISNUMBER('[7]Sektorski plasman'!G43)=TRUE,'[7]Sektorski plasman'!G43,"")</f>
        <v/>
      </c>
      <c r="H47" s="57" t="str">
        <f>IF(ISNUMBER('[7]Sektorski plasman'!H43)=TRUE,'[7]Sektorski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IF(ISTEXT('[7]Sektorski plasman'!B44)=TRUE,'[7]Sektorski plasman'!B44,"")</f>
        <v/>
      </c>
      <c r="C48" s="52" t="str">
        <f>IF(ISTEXT('[7]Sektorski plasman'!C44)=TRUE,'[7]Sektorski plasman'!C44,"")</f>
        <v/>
      </c>
      <c r="D48" s="53" t="str">
        <f>IF(ISNUMBER('[7]Sektorski plasman'!E44)=TRUE,'[7]Sektorski plasman'!E44,"")</f>
        <v/>
      </c>
      <c r="E48" s="54" t="str">
        <f>IF(ISTEXT('[7]Sektorski plasman'!F44)=TRUE,'[7]Sektorski plasman'!F44,"")</f>
        <v/>
      </c>
      <c r="F48" s="55" t="str">
        <f>IF(ISNUMBER('[7]Sektorski plasman'!D44)=TRUE,'[7]Sektorski plasman'!D44,"")</f>
        <v/>
      </c>
      <c r="G48" s="56" t="str">
        <f>IF(ISNUMBER('[7]Sektorski plasman'!G44)=TRUE,'[7]Sektorski plasman'!G44,"")</f>
        <v/>
      </c>
      <c r="H48" s="57" t="str">
        <f>IF(ISNUMBER('[7]Sektorski plasman'!H44)=TRUE,'[7]Sektorski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IF(ISTEXT('[7]Sektorski plasman'!B45)=TRUE,'[7]Sektorski plasman'!B45,"")</f>
        <v/>
      </c>
      <c r="C49" s="52" t="str">
        <f>IF(ISTEXT('[7]Sektorski plasman'!C45)=TRUE,'[7]Sektorski plasman'!C45,"")</f>
        <v/>
      </c>
      <c r="D49" s="53" t="str">
        <f>IF(ISNUMBER('[7]Sektorski plasman'!E45)=TRUE,'[7]Sektorski plasman'!E45,"")</f>
        <v/>
      </c>
      <c r="E49" s="54" t="str">
        <f>IF(ISTEXT('[7]Sektorski plasman'!F45)=TRUE,'[7]Sektorski plasman'!F45,"")</f>
        <v/>
      </c>
      <c r="F49" s="55" t="str">
        <f>IF(ISNUMBER('[7]Sektorski plasman'!D45)=TRUE,'[7]Sektorski plasman'!D45,"")</f>
        <v/>
      </c>
      <c r="G49" s="56" t="str">
        <f>IF(ISNUMBER('[7]Sektorski plasman'!G45)=TRUE,'[7]Sektorski plasman'!G45,"")</f>
        <v/>
      </c>
      <c r="H49" s="57" t="str">
        <f>IF(ISNUMBER('[7]Sektorski plasman'!H45)=TRUE,'[7]Sektorski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IF(ISTEXT('[7]Sektorski plasman'!B46)=TRUE,'[7]Sektorski plasman'!B46,"")</f>
        <v/>
      </c>
      <c r="C50" s="52" t="str">
        <f>IF(ISTEXT('[7]Sektorski plasman'!C46)=TRUE,'[7]Sektorski plasman'!C46,"")</f>
        <v/>
      </c>
      <c r="D50" s="53" t="str">
        <f>IF(ISNUMBER('[7]Sektorski plasman'!E46)=TRUE,'[7]Sektorski plasman'!E46,"")</f>
        <v/>
      </c>
      <c r="E50" s="54" t="str">
        <f>IF(ISTEXT('[7]Sektorski plasman'!F46)=TRUE,'[7]Sektorski plasman'!F46,"")</f>
        <v/>
      </c>
      <c r="F50" s="55" t="str">
        <f>IF(ISNUMBER('[7]Sektorski plasman'!D46)=TRUE,'[7]Sektorski plasman'!D46,"")</f>
        <v/>
      </c>
      <c r="G50" s="56" t="str">
        <f>IF(ISNUMBER('[7]Sektorski plasman'!G46)=TRUE,'[7]Sektorski plasman'!G46,"")</f>
        <v/>
      </c>
      <c r="H50" s="57" t="str">
        <f>IF(ISNUMBER('[7]Sektorski plasman'!H46)=TRUE,'[7]Sektorski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IF(ISTEXT('[7]Sektorski plasman'!B47)=TRUE,'[7]Sektorski plasman'!B47,"")</f>
        <v/>
      </c>
      <c r="C51" s="52" t="str">
        <f>IF(ISTEXT('[7]Sektorski plasman'!C47)=TRUE,'[7]Sektorski plasman'!C47,"")</f>
        <v/>
      </c>
      <c r="D51" s="53" t="str">
        <f>IF(ISNUMBER('[7]Sektorski plasman'!E47)=TRUE,'[7]Sektorski plasman'!E47,"")</f>
        <v/>
      </c>
      <c r="E51" s="54" t="str">
        <f>IF(ISTEXT('[7]Sektorski plasman'!F47)=TRUE,'[7]Sektorski plasman'!F47,"")</f>
        <v/>
      </c>
      <c r="F51" s="55" t="str">
        <f>IF(ISNUMBER('[7]Sektorski plasman'!D47)=TRUE,'[7]Sektorski plasman'!D47,"")</f>
        <v/>
      </c>
      <c r="G51" s="56" t="str">
        <f>IF(ISNUMBER('[7]Sektorski plasman'!G47)=TRUE,'[7]Sektorski plasman'!G47,"")</f>
        <v/>
      </c>
      <c r="H51" s="57" t="str">
        <f>IF(ISNUMBER('[7]Sektorski plasman'!H47)=TRUE,'[7]Sektorski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IF(ISTEXT('[7]Sektorski plasman'!B48)=TRUE,'[7]Sektorski plasman'!B48,"")</f>
        <v/>
      </c>
      <c r="C52" s="52" t="str">
        <f>IF(ISTEXT('[7]Sektorski plasman'!C48)=TRUE,'[7]Sektorski plasman'!C48,"")</f>
        <v/>
      </c>
      <c r="D52" s="53" t="str">
        <f>IF(ISNUMBER('[7]Sektorski plasman'!E48)=TRUE,'[7]Sektorski plasman'!E48,"")</f>
        <v/>
      </c>
      <c r="E52" s="54" t="str">
        <f>IF(ISTEXT('[7]Sektorski plasman'!F48)=TRUE,'[7]Sektorski plasman'!F48,"")</f>
        <v/>
      </c>
      <c r="F52" s="55" t="str">
        <f>IF(ISNUMBER('[7]Sektorski plasman'!D48)=TRUE,'[7]Sektorski plasman'!D48,"")</f>
        <v/>
      </c>
      <c r="G52" s="56" t="str">
        <f>IF(ISNUMBER('[7]Sektorski plasman'!G48)=TRUE,'[7]Sektorski plasman'!G48,"")</f>
        <v/>
      </c>
      <c r="H52" s="57" t="str">
        <f>IF(ISNUMBER('[7]Sektorski plasman'!H48)=TRUE,'[7]Sektorski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IF(ISTEXT('[7]Sektorski plasman'!B49)=TRUE,'[7]Sektorski plasman'!B49,"")</f>
        <v/>
      </c>
      <c r="C53" s="52" t="str">
        <f>IF(ISTEXT('[7]Sektorski plasman'!C49)=TRUE,'[7]Sektorski plasman'!C49,"")</f>
        <v/>
      </c>
      <c r="D53" s="53" t="str">
        <f>IF(ISNUMBER('[7]Sektorski plasman'!E49)=TRUE,'[7]Sektorski plasman'!E49,"")</f>
        <v/>
      </c>
      <c r="E53" s="54" t="str">
        <f>IF(ISTEXT('[7]Sektorski plasman'!F49)=TRUE,'[7]Sektorski plasman'!F49,"")</f>
        <v/>
      </c>
      <c r="F53" s="55" t="str">
        <f>IF(ISNUMBER('[7]Sektorski plasman'!D49)=TRUE,'[7]Sektorski plasman'!D49,"")</f>
        <v/>
      </c>
      <c r="G53" s="56" t="str">
        <f>IF(ISNUMBER('[7]Sektorski plasman'!G49)=TRUE,'[7]Sektorski plasman'!G49,"")</f>
        <v/>
      </c>
      <c r="H53" s="57" t="str">
        <f>IF(ISNUMBER('[7]Sektorski plasman'!H49)=TRUE,'[7]Sektorski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IF(ISTEXT('[7]Sektorski plasman'!B50)=TRUE,'[7]Sektorski plasman'!B50,"")</f>
        <v/>
      </c>
      <c r="C54" s="52" t="str">
        <f>IF(ISTEXT('[7]Sektorski plasman'!C50)=TRUE,'[7]Sektorski plasman'!C50,"")</f>
        <v/>
      </c>
      <c r="D54" s="53" t="str">
        <f>IF(ISNUMBER('[7]Sektorski plasman'!E50)=TRUE,'[7]Sektorski plasman'!E50,"")</f>
        <v/>
      </c>
      <c r="E54" s="54" t="str">
        <f>IF(ISTEXT('[7]Sektorski plasman'!F50)=TRUE,'[7]Sektorski plasman'!F50,"")</f>
        <v/>
      </c>
      <c r="F54" s="55" t="str">
        <f>IF(ISNUMBER('[7]Sektorski plasman'!D50)=TRUE,'[7]Sektorski plasman'!D50,"")</f>
        <v/>
      </c>
      <c r="G54" s="56" t="str">
        <f>IF(ISNUMBER('[7]Sektorski plasman'!G50)=TRUE,'[7]Sektorski plasman'!G50,"")</f>
        <v/>
      </c>
      <c r="H54" s="57" t="str">
        <f>IF(ISNUMBER('[7]Sektorski plasman'!H50)=TRUE,'[7]Sektorski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IF(ISTEXT('[7]Sektorski plasman'!B51)=TRUE,'[7]Sektorski plasman'!B51,"")</f>
        <v/>
      </c>
      <c r="C55" s="52" t="str">
        <f>IF(ISTEXT('[7]Sektorski plasman'!C51)=TRUE,'[7]Sektorski plasman'!C51,"")</f>
        <v/>
      </c>
      <c r="D55" s="53" t="str">
        <f>IF(ISNUMBER('[7]Sektorski plasman'!E51)=TRUE,'[7]Sektorski plasman'!E51,"")</f>
        <v/>
      </c>
      <c r="E55" s="54" t="str">
        <f>IF(ISTEXT('[7]Sektorski plasman'!F51)=TRUE,'[7]Sektorski plasman'!F51,"")</f>
        <v/>
      </c>
      <c r="F55" s="55" t="str">
        <f>IF(ISNUMBER('[7]Sektorski plasman'!D51)=TRUE,'[7]Sektorski plasman'!D51,"")</f>
        <v/>
      </c>
      <c r="G55" s="56" t="str">
        <f>IF(ISNUMBER('[7]Sektorski plasman'!G51)=TRUE,'[7]Sektorski plasman'!G51,"")</f>
        <v/>
      </c>
      <c r="H55" s="57" t="str">
        <f>IF(ISNUMBER('[7]Sektorski plasman'!H51)=TRUE,'[7]Sektorski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IF(ISTEXT('[7]Sektorski plasman'!B52)=TRUE,'[7]Sektorski plasman'!B52,"")</f>
        <v/>
      </c>
      <c r="C56" s="52" t="str">
        <f>IF(ISTEXT('[7]Sektorski plasman'!C52)=TRUE,'[7]Sektorski plasman'!C52,"")</f>
        <v/>
      </c>
      <c r="D56" s="53" t="str">
        <f>IF(ISNUMBER('[7]Sektorski plasman'!E52)=TRUE,'[7]Sektorski plasman'!E52,"")</f>
        <v/>
      </c>
      <c r="E56" s="54" t="str">
        <f>IF(ISTEXT('[7]Sektorski plasman'!F52)=TRUE,'[7]Sektorski plasman'!F52,"")</f>
        <v/>
      </c>
      <c r="F56" s="55" t="str">
        <f>IF(ISNUMBER('[7]Sektorski plasman'!D52)=TRUE,'[7]Sektorski plasman'!D52,"")</f>
        <v/>
      </c>
      <c r="G56" s="56" t="str">
        <f>IF(ISNUMBER('[7]Sektorski plasman'!G52)=TRUE,'[7]Sektorski plasman'!G52,"")</f>
        <v/>
      </c>
      <c r="H56" s="57" t="str">
        <f>IF(ISNUMBER('[7]Sektorski plasman'!H52)=TRUE,'[7]Sektorski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IF(ISTEXT('[7]Sektorski plasman'!B53)=TRUE,'[7]Sektorski plasman'!B53,"")</f>
        <v/>
      </c>
      <c r="C57" s="52" t="str">
        <f>IF(ISTEXT('[7]Sektorski plasman'!C53)=TRUE,'[7]Sektorski plasman'!C53,"")</f>
        <v/>
      </c>
      <c r="D57" s="53" t="str">
        <f>IF(ISNUMBER('[7]Sektorski plasman'!E53)=TRUE,'[7]Sektorski plasman'!E53,"")</f>
        <v/>
      </c>
      <c r="E57" s="54" t="str">
        <f>IF(ISTEXT('[7]Sektorski plasman'!F53)=TRUE,'[7]Sektorski plasman'!F53,"")</f>
        <v/>
      </c>
      <c r="F57" s="55" t="str">
        <f>IF(ISNUMBER('[7]Sektorski plasman'!D53)=TRUE,'[7]Sektorski plasman'!D53,"")</f>
        <v/>
      </c>
      <c r="G57" s="56" t="str">
        <f>IF(ISNUMBER('[7]Sektorski plasman'!G53)=TRUE,'[7]Sektorski plasman'!G53,"")</f>
        <v/>
      </c>
      <c r="H57" s="57" t="str">
        <f>IF(ISNUMBER('[7]Sektorski plasman'!H53)=TRUE,'[7]Sektorski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IF(ISTEXT('[7]Sektorski plasman'!B54)=TRUE,'[7]Sektorski plasman'!B54,"")</f>
        <v/>
      </c>
      <c r="C58" s="52" t="str">
        <f>IF(ISTEXT('[7]Sektorski plasman'!C54)=TRUE,'[7]Sektorski plasman'!C54,"")</f>
        <v/>
      </c>
      <c r="D58" s="53" t="str">
        <f>IF(ISNUMBER('[7]Sektorski plasman'!E54)=TRUE,'[7]Sektorski plasman'!E54,"")</f>
        <v/>
      </c>
      <c r="E58" s="54" t="str">
        <f>IF(ISTEXT('[7]Sektorski plasman'!F54)=TRUE,'[7]Sektorski plasman'!F54,"")</f>
        <v/>
      </c>
      <c r="F58" s="55" t="str">
        <f>IF(ISNUMBER('[7]Sektorski plasman'!D54)=TRUE,'[7]Sektorski plasman'!D54,"")</f>
        <v/>
      </c>
      <c r="G58" s="56" t="str">
        <f>IF(ISNUMBER('[7]Sektorski plasman'!G54)=TRUE,'[7]Sektorski plasman'!G54,"")</f>
        <v/>
      </c>
      <c r="H58" s="57" t="str">
        <f>IF(ISNUMBER('[7]Sektorski plasman'!H54)=TRUE,'[7]Sektorski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IF(ISTEXT('[7]Sektorski plasman'!B55)=TRUE,'[7]Sektorski plasman'!B55,"")</f>
        <v/>
      </c>
      <c r="C59" s="52" t="str">
        <f>IF(ISTEXT('[7]Sektorski plasman'!C55)=TRUE,'[7]Sektorski plasman'!C55,"")</f>
        <v/>
      </c>
      <c r="D59" s="53" t="str">
        <f>IF(ISNUMBER('[7]Sektorski plasman'!E55)=TRUE,'[7]Sektorski plasman'!E55,"")</f>
        <v/>
      </c>
      <c r="E59" s="54" t="str">
        <f>IF(ISTEXT('[7]Sektorski plasman'!F55)=TRUE,'[7]Sektorski plasman'!F55,"")</f>
        <v/>
      </c>
      <c r="F59" s="55" t="str">
        <f>IF(ISNUMBER('[7]Sektorski plasman'!D55)=TRUE,'[7]Sektorski plasman'!D55,"")</f>
        <v/>
      </c>
      <c r="G59" s="56" t="str">
        <f>IF(ISNUMBER('[7]Sektorski plasman'!G55)=TRUE,'[7]Sektorski plasman'!G55,"")</f>
        <v/>
      </c>
      <c r="H59" s="57" t="str">
        <f>IF(ISNUMBER('[7]Sektorski plasman'!H55)=TRUE,'[7]Sektorski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IF(ISTEXT('[7]Sektorski plasman'!B56)=TRUE,'[7]Sektorski plasman'!B56,"")</f>
        <v/>
      </c>
      <c r="C60" s="52" t="str">
        <f>IF(ISTEXT('[7]Sektorski plasman'!C56)=TRUE,'[7]Sektorski plasman'!C56,"")</f>
        <v/>
      </c>
      <c r="D60" s="53" t="str">
        <f>IF(ISNUMBER('[7]Sektorski plasman'!E56)=TRUE,'[7]Sektorski plasman'!E56,"")</f>
        <v/>
      </c>
      <c r="E60" s="54" t="str">
        <f>IF(ISTEXT('[7]Sektorski plasman'!F56)=TRUE,'[7]Sektorski plasman'!F56,"")</f>
        <v/>
      </c>
      <c r="F60" s="55" t="str">
        <f>IF(ISNUMBER('[7]Sektorski plasman'!D56)=TRUE,'[7]Sektorski plasman'!D56,"")</f>
        <v/>
      </c>
      <c r="G60" s="56" t="str">
        <f>IF(ISNUMBER('[7]Sektorski plasman'!G56)=TRUE,'[7]Sektorski plasman'!G56,"")</f>
        <v/>
      </c>
      <c r="H60" s="57" t="str">
        <f>IF(ISNUMBER('[7]Sektorski plasman'!H56)=TRUE,'[7]Sektorski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IF(ISTEXT('[7]Sektorski plasman'!B57)=TRUE,'[7]Sektorski plasman'!B57,"")</f>
        <v/>
      </c>
      <c r="C61" s="52" t="str">
        <f>IF(ISTEXT('[7]Sektorski plasman'!C57)=TRUE,'[7]Sektorski plasman'!C57,"")</f>
        <v/>
      </c>
      <c r="D61" s="53" t="str">
        <f>IF(ISNUMBER('[7]Sektorski plasman'!E57)=TRUE,'[7]Sektorski plasman'!E57,"")</f>
        <v/>
      </c>
      <c r="E61" s="54" t="str">
        <f>IF(ISTEXT('[7]Sektorski plasman'!F57)=TRUE,'[7]Sektorski plasman'!F57,"")</f>
        <v/>
      </c>
      <c r="F61" s="55" t="str">
        <f>IF(ISNUMBER('[7]Sektorski plasman'!D57)=TRUE,'[7]Sektorski plasman'!D57,"")</f>
        <v/>
      </c>
      <c r="G61" s="56" t="str">
        <f>IF(ISNUMBER('[7]Sektorski plasman'!G57)=TRUE,'[7]Sektorski plasman'!G57,"")</f>
        <v/>
      </c>
      <c r="H61" s="57" t="str">
        <f>IF(ISNUMBER('[7]Sektorski plasman'!H57)=TRUE,'[7]Sektorski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IF(ISTEXT('[7]Sektorski plasman'!B58)=TRUE,'[7]Sektorski plasman'!B58,"")</f>
        <v/>
      </c>
      <c r="C62" s="52" t="str">
        <f>IF(ISTEXT('[7]Sektorski plasman'!C58)=TRUE,'[7]Sektorski plasman'!C58,"")</f>
        <v/>
      </c>
      <c r="D62" s="53" t="str">
        <f>IF(ISNUMBER('[7]Sektorski plasman'!E58)=TRUE,'[7]Sektorski plasman'!E58,"")</f>
        <v/>
      </c>
      <c r="E62" s="54" t="str">
        <f>IF(ISTEXT('[7]Sektorski plasman'!F58)=TRUE,'[7]Sektorski plasman'!F58,"")</f>
        <v/>
      </c>
      <c r="F62" s="55" t="str">
        <f>IF(ISNUMBER('[7]Sektorski plasman'!D58)=TRUE,'[7]Sektorski plasman'!D58,"")</f>
        <v/>
      </c>
      <c r="G62" s="56" t="str">
        <f>IF(ISNUMBER('[7]Sektorski plasman'!G58)=TRUE,'[7]Sektorski plasman'!G58,"")</f>
        <v/>
      </c>
      <c r="H62" s="57" t="str">
        <f>IF(ISNUMBER('[7]Sektorski plasman'!H58)=TRUE,'[7]Sektorski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IF(ISTEXT('[7]Sektorski plasman'!B59)=TRUE,'[7]Sektorski plasman'!B59,"")</f>
        <v/>
      </c>
      <c r="C63" s="52" t="str">
        <f>IF(ISTEXT('[7]Sektorski plasman'!C59)=TRUE,'[7]Sektorski plasman'!C59,"")</f>
        <v/>
      </c>
      <c r="D63" s="53" t="str">
        <f>IF(ISNUMBER('[7]Sektorski plasman'!E59)=TRUE,'[7]Sektorski plasman'!E59,"")</f>
        <v/>
      </c>
      <c r="E63" s="54" t="str">
        <f>IF(ISTEXT('[7]Sektorski plasman'!F59)=TRUE,'[7]Sektorski plasman'!F59,"")</f>
        <v/>
      </c>
      <c r="F63" s="55" t="str">
        <f>IF(ISNUMBER('[7]Sektorski plasman'!D59)=TRUE,'[7]Sektorski plasman'!D59,"")</f>
        <v/>
      </c>
      <c r="G63" s="56" t="str">
        <f>IF(ISNUMBER('[7]Sektorski plasman'!G59)=TRUE,'[7]Sektorski plasman'!G59,"")</f>
        <v/>
      </c>
      <c r="H63" s="57" t="str">
        <f>IF(ISNUMBER('[7]Sektorski plasman'!H59)=TRUE,'[7]Sektorski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IF(ISTEXT('[7]Sektorski plasman'!B60)=TRUE,'[7]Sektorski plasman'!B60,"")</f>
        <v/>
      </c>
      <c r="C64" s="52" t="str">
        <f>IF(ISTEXT('[7]Sektorski plasman'!C60)=TRUE,'[7]Sektorski plasman'!C60,"")</f>
        <v/>
      </c>
      <c r="D64" s="53" t="str">
        <f>IF(ISNUMBER('[7]Sektorski plasman'!E60)=TRUE,'[7]Sektorski plasman'!E60,"")</f>
        <v/>
      </c>
      <c r="E64" s="54" t="str">
        <f>IF(ISTEXT('[7]Sektorski plasman'!F60)=TRUE,'[7]Sektorski plasman'!F60,"")</f>
        <v/>
      </c>
      <c r="F64" s="55" t="str">
        <f>IF(ISNUMBER('[7]Sektorski plasman'!D60)=TRUE,'[7]Sektorski plasman'!D60,"")</f>
        <v/>
      </c>
      <c r="G64" s="56" t="str">
        <f>IF(ISNUMBER('[7]Sektorski plasman'!G60)=TRUE,'[7]Sektorski plasman'!G60,"")</f>
        <v/>
      </c>
      <c r="H64" s="57" t="str">
        <f>IF(ISNUMBER('[7]Sektorski plasman'!H60)=TRUE,'[7]Sektorski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IF(ISTEXT('[7]Sektorski plasman'!B61)=TRUE,'[7]Sektorski plasman'!B61,"")</f>
        <v/>
      </c>
      <c r="C65" s="52" t="str">
        <f>IF(ISTEXT('[7]Sektorski plasman'!C61)=TRUE,'[7]Sektorski plasman'!C61,"")</f>
        <v/>
      </c>
      <c r="D65" s="53" t="str">
        <f>IF(ISNUMBER('[7]Sektorski plasman'!E61)=TRUE,'[7]Sektorski plasman'!E61,"")</f>
        <v/>
      </c>
      <c r="E65" s="54" t="str">
        <f>IF(ISTEXT('[7]Sektorski plasman'!F61)=TRUE,'[7]Sektorski plasman'!F61,"")</f>
        <v/>
      </c>
      <c r="F65" s="55" t="str">
        <f>IF(ISNUMBER('[7]Sektorski plasman'!D61)=TRUE,'[7]Sektorski plasman'!D61,"")</f>
        <v/>
      </c>
      <c r="G65" s="56" t="str">
        <f>IF(ISNUMBER('[7]Sektorski plasman'!G61)=TRUE,'[7]Sektorski plasman'!G61,"")</f>
        <v/>
      </c>
      <c r="H65" s="57" t="str">
        <f>IF(ISNUMBER('[7]Sektorski plasman'!H61)=TRUE,'[7]Sektorski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IF(ISTEXT('[7]Sektorski plasman'!B62)=TRUE,'[7]Sektorski plasman'!B62,"")</f>
        <v/>
      </c>
      <c r="C66" s="52" t="str">
        <f>IF(ISTEXT('[7]Sektorski plasman'!C62)=TRUE,'[7]Sektorski plasman'!C62,"")</f>
        <v/>
      </c>
      <c r="D66" s="53" t="str">
        <f>IF(ISNUMBER('[7]Sektorski plasman'!E62)=TRUE,'[7]Sektorski plasman'!E62,"")</f>
        <v/>
      </c>
      <c r="E66" s="54" t="str">
        <f>IF(ISTEXT('[7]Sektorski plasman'!F62)=TRUE,'[7]Sektorski plasman'!F62,"")</f>
        <v/>
      </c>
      <c r="F66" s="55" t="str">
        <f>IF(ISNUMBER('[7]Sektorski plasman'!D62)=TRUE,'[7]Sektorski plasman'!D62,"")</f>
        <v/>
      </c>
      <c r="G66" s="56" t="str">
        <f>IF(ISNUMBER('[7]Sektorski plasman'!G62)=TRUE,'[7]Sektorski plasman'!G62,"")</f>
        <v/>
      </c>
      <c r="H66" s="57" t="str">
        <f>IF(ISNUMBER('[7]Sektorski plasman'!H62)=TRUE,'[7]Sektorski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IF(ISTEXT('[7]Sektorski plasman'!B63)=TRUE,'[7]Sektorski plasman'!B63,"")</f>
        <v/>
      </c>
      <c r="C67" s="52" t="str">
        <f>IF(ISTEXT('[7]Sektorski plasman'!C63)=TRUE,'[7]Sektorski plasman'!C63,"")</f>
        <v/>
      </c>
      <c r="D67" s="53" t="str">
        <f>IF(ISNUMBER('[7]Sektorski plasman'!E63)=TRUE,'[7]Sektorski plasman'!E63,"")</f>
        <v/>
      </c>
      <c r="E67" s="54" t="str">
        <f>IF(ISTEXT('[7]Sektorski plasman'!F63)=TRUE,'[7]Sektorski plasman'!F63,"")</f>
        <v/>
      </c>
      <c r="F67" s="55" t="str">
        <f>IF(ISNUMBER('[7]Sektorski plasman'!D63)=TRUE,'[7]Sektorski plasman'!D63,"")</f>
        <v/>
      </c>
      <c r="G67" s="56" t="str">
        <f>IF(ISNUMBER('[7]Sektorski plasman'!G63)=TRUE,'[7]Sektorski plasman'!G63,"")</f>
        <v/>
      </c>
      <c r="H67" s="57" t="str">
        <f>IF(ISNUMBER('[7]Sektorski plasman'!H63)=TRUE,'[7]Sektorski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IF(ISTEXT('[7]Sektorski plasman'!B64)=TRUE,'[7]Sektorski plasman'!B64,"")</f>
        <v/>
      </c>
      <c r="C68" s="52" t="str">
        <f>IF(ISTEXT('[7]Sektorski plasman'!C64)=TRUE,'[7]Sektorski plasman'!C64,"")</f>
        <v/>
      </c>
      <c r="D68" s="53" t="str">
        <f>IF(ISNUMBER('[7]Sektorski plasman'!E64)=TRUE,'[7]Sektorski plasman'!E64,"")</f>
        <v/>
      </c>
      <c r="E68" s="54" t="str">
        <f>IF(ISTEXT('[7]Sektorski plasman'!F64)=TRUE,'[7]Sektorski plasman'!F64,"")</f>
        <v/>
      </c>
      <c r="F68" s="55" t="str">
        <f>IF(ISNUMBER('[7]Sektorski plasman'!D64)=TRUE,'[7]Sektorski plasman'!D64,"")</f>
        <v/>
      </c>
      <c r="G68" s="56" t="str">
        <f>IF(ISNUMBER('[7]Sektorski plasman'!G64)=TRUE,'[7]Sektorski plasman'!G64,"")</f>
        <v/>
      </c>
      <c r="H68" s="57" t="str">
        <f>IF(ISNUMBER('[7]Sektorski plasman'!H64)=TRUE,'[7]Sektorski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IF(ISTEXT('[7]Sektorski plasman'!B65)=TRUE,'[7]Sektorski plasman'!B65,"")</f>
        <v/>
      </c>
      <c r="C69" s="52" t="str">
        <f>IF(ISTEXT('[7]Sektorski plasman'!C65)=TRUE,'[7]Sektorski plasman'!C65,"")</f>
        <v/>
      </c>
      <c r="D69" s="53" t="str">
        <f>IF(ISNUMBER('[7]Sektorski plasman'!E65)=TRUE,'[7]Sektorski plasman'!E65,"")</f>
        <v/>
      </c>
      <c r="E69" s="54" t="str">
        <f>IF(ISTEXT('[7]Sektorski plasman'!F65)=TRUE,'[7]Sektorski plasman'!F65,"")</f>
        <v/>
      </c>
      <c r="F69" s="55" t="str">
        <f>IF(ISNUMBER('[7]Sektorski plasman'!D65)=TRUE,'[7]Sektorski plasman'!D65,"")</f>
        <v/>
      </c>
      <c r="G69" s="56" t="str">
        <f>IF(ISNUMBER('[7]Sektorski plasman'!G65)=TRUE,'[7]Sektorski plasman'!G65,"")</f>
        <v/>
      </c>
      <c r="H69" s="57" t="str">
        <f>IF(ISNUMBER('[7]Sektorski plasman'!H65)=TRUE,'[7]Sektorski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IF(ISTEXT('[7]Sektorski plasman'!B66)=TRUE,'[7]Sektorski plasman'!B66,"")</f>
        <v/>
      </c>
      <c r="C70" s="52" t="str">
        <f>IF(ISTEXT('[7]Sektorski plasman'!C66)=TRUE,'[7]Sektorski plasman'!C66,"")</f>
        <v/>
      </c>
      <c r="D70" s="53" t="str">
        <f>IF(ISNUMBER('[7]Sektorski plasman'!E66)=TRUE,'[7]Sektorski plasman'!E66,"")</f>
        <v/>
      </c>
      <c r="E70" s="54" t="str">
        <f>IF(ISTEXT('[7]Sektorski plasman'!F66)=TRUE,'[7]Sektorski plasman'!F66,"")</f>
        <v/>
      </c>
      <c r="F70" s="55" t="str">
        <f>IF(ISNUMBER('[7]Sektorski plasman'!D66)=TRUE,'[7]Sektorski plasman'!D66,"")</f>
        <v/>
      </c>
      <c r="G70" s="56" t="str">
        <f>IF(ISNUMBER('[7]Sektorski plasman'!G66)=TRUE,'[7]Sektorski plasman'!G66,"")</f>
        <v/>
      </c>
      <c r="H70" s="57" t="str">
        <f>IF(ISNUMBER('[7]Sektorski plasman'!H66)=TRUE,'[7]Sektorski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IF(ISTEXT('[7]Sektorski plasman'!B67)=TRUE,'[7]Sektorski plasman'!B67,"")</f>
        <v/>
      </c>
      <c r="C71" s="52" t="str">
        <f>IF(ISTEXT('[7]Sektorski plasman'!C67)=TRUE,'[7]Sektorski plasman'!C67,"")</f>
        <v/>
      </c>
      <c r="D71" s="53" t="str">
        <f>IF(ISNUMBER('[7]Sektorski plasman'!E67)=TRUE,'[7]Sektorski plasman'!E67,"")</f>
        <v/>
      </c>
      <c r="E71" s="54" t="str">
        <f>IF(ISTEXT('[7]Sektorski plasman'!F67)=TRUE,'[7]Sektorski plasman'!F67,"")</f>
        <v/>
      </c>
      <c r="F71" s="55" t="str">
        <f>IF(ISNUMBER('[7]Sektorski plasman'!D67)=TRUE,'[7]Sektorski plasman'!D67,"")</f>
        <v/>
      </c>
      <c r="G71" s="56" t="str">
        <f>IF(ISNUMBER('[7]Sektorski plasman'!G67)=TRUE,'[7]Sektorski plasman'!G67,"")</f>
        <v/>
      </c>
      <c r="H71" s="57" t="str">
        <f>IF(ISNUMBER('[7]Sektorski plasman'!H67)=TRUE,'[7]Sektorski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IF(ISTEXT('[7]Sektorski plasman'!B68)=TRUE,'[7]Sektorski plasman'!B68,"")</f>
        <v/>
      </c>
      <c r="C72" s="52" t="str">
        <f>IF(ISTEXT('[7]Sektorski plasman'!C68)=TRUE,'[7]Sektorski plasman'!C68,"")</f>
        <v/>
      </c>
      <c r="D72" s="53" t="str">
        <f>IF(ISNUMBER('[7]Sektorski plasman'!E68)=TRUE,'[7]Sektorski plasman'!E68,"")</f>
        <v/>
      </c>
      <c r="E72" s="54" t="str">
        <f>IF(ISTEXT('[7]Sektorski plasman'!F68)=TRUE,'[7]Sektorski plasman'!F68,"")</f>
        <v/>
      </c>
      <c r="F72" s="55" t="str">
        <f>IF(ISNUMBER('[7]Sektorski plasman'!D68)=TRUE,'[7]Sektorski plasman'!D68,"")</f>
        <v/>
      </c>
      <c r="G72" s="56" t="str">
        <f>IF(ISNUMBER('[7]Sektorski plasman'!G68)=TRUE,'[7]Sektorski plasman'!G68,"")</f>
        <v/>
      </c>
      <c r="H72" s="57" t="str">
        <f>IF(ISNUMBER('[7]Sektorski plasman'!H68)=TRUE,'[7]Sektorski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IF(ISTEXT('[7]Sektorski plasman'!B69)=TRUE,'[7]Sektorski plasman'!B69,"")</f>
        <v/>
      </c>
      <c r="C73" s="52" t="str">
        <f>IF(ISTEXT('[7]Sektorski plasman'!C69)=TRUE,'[7]Sektorski plasman'!C69,"")</f>
        <v/>
      </c>
      <c r="D73" s="53" t="str">
        <f>IF(ISNUMBER('[7]Sektorski plasman'!E69)=TRUE,'[7]Sektorski plasman'!E69,"")</f>
        <v/>
      </c>
      <c r="E73" s="54" t="str">
        <f>IF(ISTEXT('[7]Sektorski plasman'!F69)=TRUE,'[7]Sektorski plasman'!F69,"")</f>
        <v/>
      </c>
      <c r="F73" s="55" t="str">
        <f>IF(ISNUMBER('[7]Sektorski plasman'!D69)=TRUE,'[7]Sektorski plasman'!D69,"")</f>
        <v/>
      </c>
      <c r="G73" s="56" t="str">
        <f>IF(ISNUMBER('[7]Sektorski plasman'!G69)=TRUE,'[7]Sektorski plasman'!G69,"")</f>
        <v/>
      </c>
      <c r="H73" s="57" t="str">
        <f>IF(ISNUMBER('[7]Sektorski plasman'!H69)=TRUE,'[7]Sektorski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IF(ISTEXT('[7]Sektorski plasman'!B70)=TRUE,'[7]Sektorski plasman'!B70,"")</f>
        <v/>
      </c>
      <c r="C74" s="52" t="str">
        <f>IF(ISTEXT('[7]Sektorski plasman'!C70)=TRUE,'[7]Sektorski plasman'!C70,"")</f>
        <v/>
      </c>
      <c r="D74" s="53" t="str">
        <f>IF(ISNUMBER('[7]Sektorski plasman'!E70)=TRUE,'[7]Sektorski plasman'!E70,"")</f>
        <v/>
      </c>
      <c r="E74" s="54" t="str">
        <f>IF(ISTEXT('[7]Sektorski plasman'!F70)=TRUE,'[7]Sektorski plasman'!F70,"")</f>
        <v/>
      </c>
      <c r="F74" s="55" t="str">
        <f>IF(ISNUMBER('[7]Sektorski plasman'!D70)=TRUE,'[7]Sektorski plasman'!D70,"")</f>
        <v/>
      </c>
      <c r="G74" s="56" t="str">
        <f>IF(ISNUMBER('[7]Sektorski plasman'!G70)=TRUE,'[7]Sektorski plasman'!G70,"")</f>
        <v/>
      </c>
      <c r="H74" s="57" t="str">
        <f>IF(ISNUMBER('[7]Sektorski plasman'!H70)=TRUE,'[7]Sektorski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IF(ISTEXT('[7]Sektorski plasman'!B71)=TRUE,'[7]Sektorski plasman'!B71,"")</f>
        <v/>
      </c>
      <c r="C75" s="52" t="str">
        <f>IF(ISTEXT('[7]Sektorski plasman'!C71)=TRUE,'[7]Sektorski plasman'!C71,"")</f>
        <v/>
      </c>
      <c r="D75" s="53" t="str">
        <f>IF(ISNUMBER('[7]Sektorski plasman'!E71)=TRUE,'[7]Sektorski plasman'!E71,"")</f>
        <v/>
      </c>
      <c r="E75" s="54" t="str">
        <f>IF(ISTEXT('[7]Sektorski plasman'!F71)=TRUE,'[7]Sektorski plasman'!F71,"")</f>
        <v/>
      </c>
      <c r="F75" s="55" t="str">
        <f>IF(ISNUMBER('[7]Sektorski plasman'!D71)=TRUE,'[7]Sektorski plasman'!D71,"")</f>
        <v/>
      </c>
      <c r="G75" s="56" t="str">
        <f>IF(ISNUMBER('[7]Sektorski plasman'!G71)=TRUE,'[7]Sektorski plasman'!G71,"")</f>
        <v/>
      </c>
      <c r="H75" s="57" t="str">
        <f>IF(ISNUMBER('[7]Sektorski plasman'!H71)=TRUE,'[7]Sektorski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IF(ISTEXT('[7]Sektorski plasman'!B72)=TRUE,'[7]Sektorski plasman'!B72,"")</f>
        <v/>
      </c>
      <c r="C76" s="52" t="str">
        <f>IF(ISTEXT('[7]Sektorski plasman'!C72)=TRUE,'[7]Sektorski plasman'!C72,"")</f>
        <v/>
      </c>
      <c r="D76" s="53" t="str">
        <f>IF(ISNUMBER('[7]Sektorski plasman'!E72)=TRUE,'[7]Sektorski plasman'!E72,"")</f>
        <v/>
      </c>
      <c r="E76" s="54" t="str">
        <f>IF(ISTEXT('[7]Sektorski plasman'!F72)=TRUE,'[7]Sektorski plasman'!F72,"")</f>
        <v/>
      </c>
      <c r="F76" s="55" t="str">
        <f>IF(ISNUMBER('[7]Sektorski plasman'!D72)=TRUE,'[7]Sektorski plasman'!D72,"")</f>
        <v/>
      </c>
      <c r="G76" s="56" t="str">
        <f>IF(ISNUMBER('[7]Sektorski plasman'!G72)=TRUE,'[7]Sektorski plasman'!G72,"")</f>
        <v/>
      </c>
      <c r="H76" s="57" t="str">
        <f>IF(ISNUMBER('[7]Sektorski plasman'!H72)=TRUE,'[7]Sektorski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IF(ISTEXT('[7]Sektorski plasman'!B73)=TRUE,'[7]Sektorski plasman'!B73,"")</f>
        <v/>
      </c>
      <c r="C77" s="52" t="str">
        <f>IF(ISTEXT('[7]Sektorski plasman'!C73)=TRUE,'[7]Sektorski plasman'!C73,"")</f>
        <v/>
      </c>
      <c r="D77" s="53" t="str">
        <f>IF(ISNUMBER('[7]Sektorski plasman'!E73)=TRUE,'[7]Sektorski plasman'!E73,"")</f>
        <v/>
      </c>
      <c r="E77" s="54" t="str">
        <f>IF(ISTEXT('[7]Sektorski plasman'!F73)=TRUE,'[7]Sektorski plasman'!F73,"")</f>
        <v/>
      </c>
      <c r="F77" s="55" t="str">
        <f>IF(ISNUMBER('[7]Sektorski plasman'!D73)=TRUE,'[7]Sektorski plasman'!D73,"")</f>
        <v/>
      </c>
      <c r="G77" s="56" t="str">
        <f>IF(ISNUMBER('[7]Sektorski plasman'!G73)=TRUE,'[7]Sektorski plasman'!G73,"")</f>
        <v/>
      </c>
      <c r="H77" s="57" t="str">
        <f>IF(ISNUMBER('[7]Sektorski plasman'!H73)=TRUE,'[7]Sektorski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IF(ISTEXT('[7]Sektorski plasman'!B74)=TRUE,'[7]Sektorski plasman'!B74,"")</f>
        <v/>
      </c>
      <c r="C78" s="52" t="str">
        <f>IF(ISTEXT('[7]Sektorski plasman'!C74)=TRUE,'[7]Sektorski plasman'!C74,"")</f>
        <v/>
      </c>
      <c r="D78" s="53" t="str">
        <f>IF(ISNUMBER('[7]Sektorski plasman'!E74)=TRUE,'[7]Sektorski plasman'!E74,"")</f>
        <v/>
      </c>
      <c r="E78" s="54" t="str">
        <f>IF(ISTEXT('[7]Sektorski plasman'!F74)=TRUE,'[7]Sektorski plasman'!F74,"")</f>
        <v/>
      </c>
      <c r="F78" s="55" t="str">
        <f>IF(ISNUMBER('[7]Sektorski plasman'!D74)=TRUE,'[7]Sektorski plasman'!D74,"")</f>
        <v/>
      </c>
      <c r="G78" s="56" t="str">
        <f>IF(ISNUMBER('[7]Sektorski plasman'!G74)=TRUE,'[7]Sektorski plasman'!G74,"")</f>
        <v/>
      </c>
      <c r="H78" s="57" t="str">
        <f>IF(ISNUMBER('[7]Sektorski plasman'!H74)=TRUE,'[7]Sektorski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IF(ISTEXT('[7]Sektorski plasman'!B75)=TRUE,'[7]Sektorski plasman'!B75,"")</f>
        <v/>
      </c>
      <c r="C79" s="52" t="str">
        <f>IF(ISTEXT('[7]Sektorski plasman'!C75)=TRUE,'[7]Sektorski plasman'!C75,"")</f>
        <v/>
      </c>
      <c r="D79" s="53" t="str">
        <f>IF(ISNUMBER('[7]Sektorski plasman'!E75)=TRUE,'[7]Sektorski plasman'!E75,"")</f>
        <v/>
      </c>
      <c r="E79" s="54" t="str">
        <f>IF(ISTEXT('[7]Sektorski plasman'!F75)=TRUE,'[7]Sektorski plasman'!F75,"")</f>
        <v/>
      </c>
      <c r="F79" s="55" t="str">
        <f>IF(ISNUMBER('[7]Sektorski plasman'!D75)=TRUE,'[7]Sektorski plasman'!D75,"")</f>
        <v/>
      </c>
      <c r="G79" s="56" t="str">
        <f>IF(ISNUMBER('[7]Sektorski plasman'!G75)=TRUE,'[7]Sektorski plasman'!G75,"")</f>
        <v/>
      </c>
      <c r="H79" s="57" t="str">
        <f>IF(ISNUMBER('[7]Sektorski plasman'!H75)=TRUE,'[7]Sektorski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IF(ISTEXT('[7]Sektorski plasman'!B76)=TRUE,'[7]Sektorski plasman'!B76,"")</f>
        <v/>
      </c>
      <c r="C80" s="52" t="str">
        <f>IF(ISTEXT('[7]Sektorski plasman'!C76)=TRUE,'[7]Sektorski plasman'!C76,"")</f>
        <v/>
      </c>
      <c r="D80" s="53" t="str">
        <f>IF(ISNUMBER('[7]Sektorski plasman'!E76)=TRUE,'[7]Sektorski plasman'!E76,"")</f>
        <v/>
      </c>
      <c r="E80" s="54" t="str">
        <f>IF(ISTEXT('[7]Sektorski plasman'!F76)=TRUE,'[7]Sektorski plasman'!F76,"")</f>
        <v/>
      </c>
      <c r="F80" s="55" t="str">
        <f>IF(ISNUMBER('[7]Sektorski plasman'!D76)=TRUE,'[7]Sektorski plasman'!D76,"")</f>
        <v/>
      </c>
      <c r="G80" s="56" t="str">
        <f>IF(ISNUMBER('[7]Sektorski plasman'!G76)=TRUE,'[7]Sektorski plasman'!G76,"")</f>
        <v/>
      </c>
      <c r="H80" s="57" t="str">
        <f>IF(ISNUMBER('[7]Sektorski plasman'!H76)=TRUE,'[7]Sektorski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IF(ISTEXT('[7]Sektorski plasman'!B77)=TRUE,'[7]Sektorski plasman'!B77,"")</f>
        <v/>
      </c>
      <c r="C81" s="52" t="str">
        <f>IF(ISTEXT('[7]Sektorski plasman'!C77)=TRUE,'[7]Sektorski plasman'!C77,"")</f>
        <v/>
      </c>
      <c r="D81" s="53" t="str">
        <f>IF(ISNUMBER('[7]Sektorski plasman'!E77)=TRUE,'[7]Sektorski plasman'!E77,"")</f>
        <v/>
      </c>
      <c r="E81" s="54" t="str">
        <f>IF(ISTEXT('[7]Sektorski plasman'!F77)=TRUE,'[7]Sektorski plasman'!F77,"")</f>
        <v/>
      </c>
      <c r="F81" s="55" t="str">
        <f>IF(ISNUMBER('[7]Sektorski plasman'!D77)=TRUE,'[7]Sektorski plasman'!D77,"")</f>
        <v/>
      </c>
      <c r="G81" s="56" t="str">
        <f>IF(ISNUMBER('[7]Sektorski plasman'!G77)=TRUE,'[7]Sektorski plasman'!G77,"")</f>
        <v/>
      </c>
      <c r="H81" s="57" t="str">
        <f>IF(ISNUMBER('[7]Sektorski plasman'!H77)=TRUE,'[7]Sektorski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IF(ISTEXT('[7]Sektorski plasman'!B78)=TRUE,'[7]Sektorski plasman'!B78,"")</f>
        <v/>
      </c>
      <c r="C82" s="52" t="str">
        <f>IF(ISTEXT('[7]Sektorski plasman'!C78)=TRUE,'[7]Sektorski plasman'!C78,"")</f>
        <v/>
      </c>
      <c r="D82" s="53" t="str">
        <f>IF(ISNUMBER('[7]Sektorski plasman'!E78)=TRUE,'[7]Sektorski plasman'!E78,"")</f>
        <v/>
      </c>
      <c r="E82" s="54" t="str">
        <f>IF(ISTEXT('[7]Sektorski plasman'!F78)=TRUE,'[7]Sektorski plasman'!F78,"")</f>
        <v/>
      </c>
      <c r="F82" s="55" t="str">
        <f>IF(ISNUMBER('[7]Sektorski plasman'!D78)=TRUE,'[7]Sektorski plasman'!D78,"")</f>
        <v/>
      </c>
      <c r="G82" s="56" t="str">
        <f>IF(ISNUMBER('[7]Sektorski plasman'!G78)=TRUE,'[7]Sektorski plasman'!G78,"")</f>
        <v/>
      </c>
      <c r="H82" s="57" t="str">
        <f>IF(ISNUMBER('[7]Sektorski plasman'!H78)=TRUE,'[7]Sektorski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IF(ISTEXT('[7]Sektorski plasman'!B79)=TRUE,'[7]Sektorski plasman'!B79,"")</f>
        <v/>
      </c>
      <c r="C83" s="52" t="str">
        <f>IF(ISTEXT('[7]Sektorski plasman'!C79)=TRUE,'[7]Sektorski plasman'!C79,"")</f>
        <v/>
      </c>
      <c r="D83" s="53" t="str">
        <f>IF(ISNUMBER('[7]Sektorski plasman'!E79)=TRUE,'[7]Sektorski plasman'!E79,"")</f>
        <v/>
      </c>
      <c r="E83" s="54" t="str">
        <f>IF(ISTEXT('[7]Sektorski plasman'!F79)=TRUE,'[7]Sektorski plasman'!F79,"")</f>
        <v/>
      </c>
      <c r="F83" s="55" t="str">
        <f>IF(ISNUMBER('[7]Sektorski plasman'!D79)=TRUE,'[7]Sektorski plasman'!D79,"")</f>
        <v/>
      </c>
      <c r="G83" s="56" t="str">
        <f>IF(ISNUMBER('[7]Sektorski plasman'!G79)=TRUE,'[7]Sektorski plasman'!G79,"")</f>
        <v/>
      </c>
      <c r="H83" s="57" t="str">
        <f>IF(ISNUMBER('[7]Sektorski plasman'!H79)=TRUE,'[7]Sektorski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IF(ISTEXT('[7]Sektorski plasman'!B80)=TRUE,'[7]Sektorski plasman'!B80,"")</f>
        <v/>
      </c>
      <c r="C84" s="52" t="str">
        <f>IF(ISTEXT('[7]Sektorski plasman'!C80)=TRUE,'[7]Sektorski plasman'!C80,"")</f>
        <v/>
      </c>
      <c r="D84" s="53" t="str">
        <f>IF(ISNUMBER('[7]Sektorski plasman'!E80)=TRUE,'[7]Sektorski plasman'!E80,"")</f>
        <v/>
      </c>
      <c r="E84" s="54" t="str">
        <f>IF(ISTEXT('[7]Sektorski plasman'!F80)=TRUE,'[7]Sektorski plasman'!F80,"")</f>
        <v/>
      </c>
      <c r="F84" s="55" t="str">
        <f>IF(ISNUMBER('[7]Sektorski plasman'!D80)=TRUE,'[7]Sektorski plasman'!D80,"")</f>
        <v/>
      </c>
      <c r="G84" s="56" t="str">
        <f>IF(ISNUMBER('[7]Sektorski plasman'!G80)=TRUE,'[7]Sektorski plasman'!G80,"")</f>
        <v/>
      </c>
      <c r="H84" s="57" t="str">
        <f>IF(ISNUMBER('[7]Sektorski plasman'!H80)=TRUE,'[7]Sektorski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IF(ISTEXT('[7]Sektorski plasman'!B81)=TRUE,'[7]Sektorski plasman'!B81,"")</f>
        <v/>
      </c>
      <c r="C85" s="52" t="str">
        <f>IF(ISTEXT('[7]Sektorski plasman'!C81)=TRUE,'[7]Sektorski plasman'!C81,"")</f>
        <v/>
      </c>
      <c r="D85" s="53" t="str">
        <f>IF(ISNUMBER('[7]Sektorski plasman'!E81)=TRUE,'[7]Sektorski plasman'!E81,"")</f>
        <v/>
      </c>
      <c r="E85" s="54" t="str">
        <f>IF(ISTEXT('[7]Sektorski plasman'!F81)=TRUE,'[7]Sektorski plasman'!F81,"")</f>
        <v/>
      </c>
      <c r="F85" s="55" t="str">
        <f>IF(ISNUMBER('[7]Sektorski plasman'!D81)=TRUE,'[7]Sektorski plasman'!D81,"")</f>
        <v/>
      </c>
      <c r="G85" s="56" t="str">
        <f>IF(ISNUMBER('[7]Sektorski plasman'!G81)=TRUE,'[7]Sektorski plasman'!G81,"")</f>
        <v/>
      </c>
      <c r="H85" s="57" t="str">
        <f>IF(ISNUMBER('[7]Sektorski plasman'!H81)=TRUE,'[7]Sektorski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IF(ISTEXT('[7]Sektorski plasman'!B82)=TRUE,'[7]Sektorski plasman'!B82,"")</f>
        <v/>
      </c>
      <c r="C86" s="52" t="str">
        <f>IF(ISTEXT('[7]Sektorski plasman'!C82)=TRUE,'[7]Sektorski plasman'!C82,"")</f>
        <v/>
      </c>
      <c r="D86" s="53" t="str">
        <f>IF(ISNUMBER('[7]Sektorski plasman'!E82)=TRUE,'[7]Sektorski plasman'!E82,"")</f>
        <v/>
      </c>
      <c r="E86" s="54" t="str">
        <f>IF(ISTEXT('[7]Sektorski plasman'!F82)=TRUE,'[7]Sektorski plasman'!F82,"")</f>
        <v/>
      </c>
      <c r="F86" s="55" t="str">
        <f>IF(ISNUMBER('[7]Sektorski plasman'!D82)=TRUE,'[7]Sektorski plasman'!D82,"")</f>
        <v/>
      </c>
      <c r="G86" s="56" t="str">
        <f>IF(ISNUMBER('[7]Sektorski plasman'!G82)=TRUE,'[7]Sektorski plasman'!G82,"")</f>
        <v/>
      </c>
      <c r="H86" s="57" t="str">
        <f>IF(ISNUMBER('[7]Sektorski plasman'!H82)=TRUE,'[7]Sektorski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IF(ISTEXT('[7]Sektorski plasman'!B83)=TRUE,'[7]Sektorski plasman'!B83,"")</f>
        <v/>
      </c>
      <c r="C87" s="52" t="str">
        <f>IF(ISTEXT('[7]Sektorski plasman'!C83)=TRUE,'[7]Sektorski plasman'!C83,"")</f>
        <v/>
      </c>
      <c r="D87" s="53" t="str">
        <f>IF(ISNUMBER('[7]Sektorski plasman'!E83)=TRUE,'[7]Sektorski plasman'!E83,"")</f>
        <v/>
      </c>
      <c r="E87" s="54" t="str">
        <f>IF(ISTEXT('[7]Sektorski plasman'!F83)=TRUE,'[7]Sektorski plasman'!F83,"")</f>
        <v/>
      </c>
      <c r="F87" s="55" t="str">
        <f>IF(ISNUMBER('[7]Sektorski plasman'!D83)=TRUE,'[7]Sektorski plasman'!D83,"")</f>
        <v/>
      </c>
      <c r="G87" s="56" t="str">
        <f>IF(ISNUMBER('[7]Sektorski plasman'!G83)=TRUE,'[7]Sektorski plasman'!G83,"")</f>
        <v/>
      </c>
      <c r="H87" s="57" t="str">
        <f>IF(ISNUMBER('[7]Sektorski plasman'!H83)=TRUE,'[7]Sektorski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IF(ISTEXT('[7]Sektorski plasman'!B84)=TRUE,'[7]Sektorski plasman'!B84,"")</f>
        <v/>
      </c>
      <c r="C88" s="52" t="str">
        <f>IF(ISTEXT('[7]Sektorski plasman'!C84)=TRUE,'[7]Sektorski plasman'!C84,"")</f>
        <v/>
      </c>
      <c r="D88" s="53" t="str">
        <f>IF(ISNUMBER('[7]Sektorski plasman'!E84)=TRUE,'[7]Sektorski plasman'!E84,"")</f>
        <v/>
      </c>
      <c r="E88" s="54" t="str">
        <f>IF(ISTEXT('[7]Sektorski plasman'!F84)=TRUE,'[7]Sektorski plasman'!F84,"")</f>
        <v/>
      </c>
      <c r="F88" s="55" t="str">
        <f>IF(ISNUMBER('[7]Sektorski plasman'!D84)=TRUE,'[7]Sektorski plasman'!D84,"")</f>
        <v/>
      </c>
      <c r="G88" s="56" t="str">
        <f>IF(ISNUMBER('[7]Sektorski plasman'!G84)=TRUE,'[7]Sektorski plasman'!G84,"")</f>
        <v/>
      </c>
      <c r="H88" s="57" t="str">
        <f>IF(ISNUMBER('[7]Sektorski plasman'!H84)=TRUE,'[7]Sektorski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IF(ISTEXT('[7]Sektorski plasman'!B85)=TRUE,'[7]Sektorski plasman'!B85,"")</f>
        <v/>
      </c>
      <c r="C89" s="52" t="str">
        <f>IF(ISTEXT('[7]Sektorski plasman'!C85)=TRUE,'[7]Sektorski plasman'!C85,"")</f>
        <v/>
      </c>
      <c r="D89" s="53" t="str">
        <f>IF(ISNUMBER('[7]Sektorski plasman'!E85)=TRUE,'[7]Sektorski plasman'!E85,"")</f>
        <v/>
      </c>
      <c r="E89" s="54" t="str">
        <f>IF(ISTEXT('[7]Sektorski plasman'!F85)=TRUE,'[7]Sektorski plasman'!F85,"")</f>
        <v/>
      </c>
      <c r="F89" s="55" t="str">
        <f>IF(ISNUMBER('[7]Sektorski plasman'!D85)=TRUE,'[7]Sektorski plasman'!D85,"")</f>
        <v/>
      </c>
      <c r="G89" s="56" t="str">
        <f>IF(ISNUMBER('[7]Sektorski plasman'!G85)=TRUE,'[7]Sektorski plasman'!G85,"")</f>
        <v/>
      </c>
      <c r="H89" s="57" t="str">
        <f>IF(ISNUMBER('[7]Sektorski plasman'!H85)=TRUE,'[7]Sektorski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IF(ISTEXT('[7]Sektorski plasman'!B86)=TRUE,'[7]Sektorski plasman'!B86,"")</f>
        <v/>
      </c>
      <c r="C90" s="52" t="str">
        <f>IF(ISTEXT('[7]Sektorski plasman'!C86)=TRUE,'[7]Sektorski plasman'!C86,"")</f>
        <v/>
      </c>
      <c r="D90" s="53" t="str">
        <f>IF(ISNUMBER('[7]Sektorski plasman'!E86)=TRUE,'[7]Sektorski plasman'!E86,"")</f>
        <v/>
      </c>
      <c r="E90" s="54" t="str">
        <f>IF(ISTEXT('[7]Sektorski plasman'!F86)=TRUE,'[7]Sektorski plasman'!F86,"")</f>
        <v/>
      </c>
      <c r="F90" s="55" t="str">
        <f>IF(ISNUMBER('[7]Sektorski plasman'!D86)=TRUE,'[7]Sektorski plasman'!D86,"")</f>
        <v/>
      </c>
      <c r="G90" s="56" t="str">
        <f>IF(ISNUMBER('[7]Sektorski plasman'!G86)=TRUE,'[7]Sektorski plasman'!G86,"")</f>
        <v/>
      </c>
      <c r="H90" s="57" t="str">
        <f>IF(ISNUMBER('[7]Sektorski plasman'!H86)=TRUE,'[7]Sektorski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IF(ISTEXT('[7]Sektorski plasman'!B87)=TRUE,'[7]Sektorski plasman'!B87,"")</f>
        <v/>
      </c>
      <c r="C91" s="52" t="str">
        <f>IF(ISTEXT('[7]Sektorski plasman'!C87)=TRUE,'[7]Sektorski plasman'!C87,"")</f>
        <v/>
      </c>
      <c r="D91" s="53" t="str">
        <f>IF(ISNUMBER('[7]Sektorski plasman'!E87)=TRUE,'[7]Sektorski plasman'!E87,"")</f>
        <v/>
      </c>
      <c r="E91" s="54" t="str">
        <f>IF(ISTEXT('[7]Sektorski plasman'!F87)=TRUE,'[7]Sektorski plasman'!F87,"")</f>
        <v/>
      </c>
      <c r="F91" s="55" t="str">
        <f>IF(ISNUMBER('[7]Sektorski plasman'!D87)=TRUE,'[7]Sektorski plasman'!D87,"")</f>
        <v/>
      </c>
      <c r="G91" s="56" t="str">
        <f>IF(ISNUMBER('[7]Sektorski plasman'!G87)=TRUE,'[7]Sektorski plasman'!G87,"")</f>
        <v/>
      </c>
      <c r="H91" s="57" t="str">
        <f>IF(ISNUMBER('[7]Sektorski plasman'!H87)=TRUE,'[7]Sektorski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IF(ISTEXT('[7]Sektorski plasman'!B88)=TRUE,'[7]Sektorski plasman'!B88,"")</f>
        <v/>
      </c>
      <c r="C92" s="52" t="str">
        <f>IF(ISTEXT('[7]Sektorski plasman'!C88)=TRUE,'[7]Sektorski plasman'!C88,"")</f>
        <v/>
      </c>
      <c r="D92" s="53" t="str">
        <f>IF(ISNUMBER('[7]Sektorski plasman'!E88)=TRUE,'[7]Sektorski plasman'!E88,"")</f>
        <v/>
      </c>
      <c r="E92" s="54" t="str">
        <f>IF(ISTEXT('[7]Sektorski plasman'!F88)=TRUE,'[7]Sektorski plasman'!F88,"")</f>
        <v/>
      </c>
      <c r="F92" s="55" t="str">
        <f>IF(ISNUMBER('[7]Sektorski plasman'!D88)=TRUE,'[7]Sektorski plasman'!D88,"")</f>
        <v/>
      </c>
      <c r="G92" s="56" t="str">
        <f>IF(ISNUMBER('[7]Sektorski plasman'!G88)=TRUE,'[7]Sektorski plasman'!G88,"")</f>
        <v/>
      </c>
      <c r="H92" s="57" t="str">
        <f>IF(ISNUMBER('[7]Sektorski plasman'!H88)=TRUE,'[7]Sektorski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IF(ISTEXT('[7]Sektorski plasman'!B89)=TRUE,'[7]Sektorski plasman'!B89,"")</f>
        <v/>
      </c>
      <c r="C93" s="52" t="str">
        <f>IF(ISTEXT('[7]Sektorski plasman'!C89)=TRUE,'[7]Sektorski plasman'!C89,"")</f>
        <v/>
      </c>
      <c r="D93" s="53" t="str">
        <f>IF(ISNUMBER('[7]Sektorski plasman'!E89)=TRUE,'[7]Sektorski plasman'!E89,"")</f>
        <v/>
      </c>
      <c r="E93" s="54" t="str">
        <f>IF(ISTEXT('[7]Sektorski plasman'!F89)=TRUE,'[7]Sektorski plasman'!F89,"")</f>
        <v/>
      </c>
      <c r="F93" s="55" t="str">
        <f>IF(ISNUMBER('[7]Sektorski plasman'!D89)=TRUE,'[7]Sektorski plasman'!D89,"")</f>
        <v/>
      </c>
      <c r="G93" s="56" t="str">
        <f>IF(ISNUMBER('[7]Sektorski plasman'!G89)=TRUE,'[7]Sektorski plasman'!G89,"")</f>
        <v/>
      </c>
      <c r="H93" s="57" t="str">
        <f>IF(ISNUMBER('[7]Sektorski plasman'!H89)=TRUE,'[7]Sektorski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IF(ISTEXT('[7]Sektorski plasman'!B90)=TRUE,'[7]Sektorski plasman'!B90,"")</f>
        <v/>
      </c>
      <c r="C94" s="52" t="str">
        <f>IF(ISTEXT('[7]Sektorski plasman'!C90)=TRUE,'[7]Sektorski plasman'!C90,"")</f>
        <v/>
      </c>
      <c r="D94" s="53" t="str">
        <f>IF(ISNUMBER('[7]Sektorski plasman'!E90)=TRUE,'[7]Sektorski plasman'!E90,"")</f>
        <v/>
      </c>
      <c r="E94" s="54" t="str">
        <f>IF(ISTEXT('[7]Sektorski plasman'!F90)=TRUE,'[7]Sektorski plasman'!F90,"")</f>
        <v/>
      </c>
      <c r="F94" s="55" t="str">
        <f>IF(ISNUMBER('[7]Sektorski plasman'!D90)=TRUE,'[7]Sektorski plasman'!D90,"")</f>
        <v/>
      </c>
      <c r="G94" s="56" t="str">
        <f>IF(ISNUMBER('[7]Sektorski plasman'!G90)=TRUE,'[7]Sektorski plasman'!G90,"")</f>
        <v/>
      </c>
      <c r="H94" s="57" t="str">
        <f>IF(ISNUMBER('[7]Sektorski plasman'!H90)=TRUE,'[7]Sektorski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IF(ISTEXT('[7]Sektorski plasman'!B91)=TRUE,'[7]Sektorski plasman'!B91,"")</f>
        <v/>
      </c>
      <c r="C95" s="52" t="str">
        <f>IF(ISTEXT('[7]Sektorski plasman'!C91)=TRUE,'[7]Sektorski plasman'!C91,"")</f>
        <v/>
      </c>
      <c r="D95" s="53" t="str">
        <f>IF(ISNUMBER('[7]Sektorski plasman'!E91)=TRUE,'[7]Sektorski plasman'!E91,"")</f>
        <v/>
      </c>
      <c r="E95" s="54" t="str">
        <f>IF(ISTEXT('[7]Sektorski plasman'!F91)=TRUE,'[7]Sektorski plasman'!F91,"")</f>
        <v/>
      </c>
      <c r="F95" s="55" t="str">
        <f>IF(ISNUMBER('[7]Sektorski plasman'!D91)=TRUE,'[7]Sektorski plasman'!D91,"")</f>
        <v/>
      </c>
      <c r="G95" s="56" t="str">
        <f>IF(ISNUMBER('[7]Sektorski plasman'!G91)=TRUE,'[7]Sektorski plasman'!G91,"")</f>
        <v/>
      </c>
      <c r="H95" s="57" t="str">
        <f>IF(ISNUMBER('[7]Sektorski plasman'!H91)=TRUE,'[7]Sektorski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IF(ISTEXT('[7]Sektorski plasman'!B92)=TRUE,'[7]Sektorski plasman'!B92,"")</f>
        <v/>
      </c>
      <c r="C96" s="52" t="str">
        <f>IF(ISTEXT('[7]Sektorski plasman'!C92)=TRUE,'[7]Sektorski plasman'!C92,"")</f>
        <v/>
      </c>
      <c r="D96" s="53" t="str">
        <f>IF(ISNUMBER('[7]Sektorski plasman'!E92)=TRUE,'[7]Sektorski plasman'!E92,"")</f>
        <v/>
      </c>
      <c r="E96" s="54" t="str">
        <f>IF(ISTEXT('[7]Sektorski plasman'!F92)=TRUE,'[7]Sektorski plasman'!F92,"")</f>
        <v/>
      </c>
      <c r="F96" s="55" t="str">
        <f>IF(ISNUMBER('[7]Sektorski plasman'!D92)=TRUE,'[7]Sektorski plasman'!D92,"")</f>
        <v/>
      </c>
      <c r="G96" s="56" t="str">
        <f>IF(ISNUMBER('[7]Sektorski plasman'!G92)=TRUE,'[7]Sektorski plasman'!G92,"")</f>
        <v/>
      </c>
      <c r="H96" s="57" t="str">
        <f>IF(ISNUMBER('[7]Sektorski plasman'!H92)=TRUE,'[7]Sektorski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IF(ISTEXT('[7]Sektorski plasman'!B93)=TRUE,'[7]Sektorski plasman'!B93,"")</f>
        <v/>
      </c>
      <c r="C97" s="52" t="str">
        <f>IF(ISTEXT('[7]Sektorski plasman'!C93)=TRUE,'[7]Sektorski plasman'!C93,"")</f>
        <v/>
      </c>
      <c r="D97" s="53" t="str">
        <f>IF(ISNUMBER('[7]Sektorski plasman'!E93)=TRUE,'[7]Sektorski plasman'!E93,"")</f>
        <v/>
      </c>
      <c r="E97" s="54" t="str">
        <f>IF(ISTEXT('[7]Sektorski plasman'!F93)=TRUE,'[7]Sektorski plasman'!F93,"")</f>
        <v/>
      </c>
      <c r="F97" s="55" t="str">
        <f>IF(ISNUMBER('[7]Sektorski plasman'!D93)=TRUE,'[7]Sektorski plasman'!D93,"")</f>
        <v/>
      </c>
      <c r="G97" s="56" t="str">
        <f>IF(ISNUMBER('[7]Sektorski plasman'!G93)=TRUE,'[7]Sektorski plasman'!G93,"")</f>
        <v/>
      </c>
      <c r="H97" s="57" t="str">
        <f>IF(ISNUMBER('[7]Sektorski plasman'!H93)=TRUE,'[7]Sektorski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IF(ISTEXT('[7]Sektorski plasman'!B94)=TRUE,'[7]Sektorski plasman'!B94,"")</f>
        <v/>
      </c>
      <c r="C98" s="52" t="str">
        <f>IF(ISTEXT('[7]Sektorski plasman'!C94)=TRUE,'[7]Sektorski plasman'!C94,"")</f>
        <v/>
      </c>
      <c r="D98" s="53" t="str">
        <f>IF(ISNUMBER('[7]Sektorski plasman'!E94)=TRUE,'[7]Sektorski plasman'!E94,"")</f>
        <v/>
      </c>
      <c r="E98" s="54" t="str">
        <f>IF(ISTEXT('[7]Sektorski plasman'!F94)=TRUE,'[7]Sektorski plasman'!F94,"")</f>
        <v/>
      </c>
      <c r="F98" s="55" t="str">
        <f>IF(ISNUMBER('[7]Sektorski plasman'!D94)=TRUE,'[7]Sektorski plasman'!D94,"")</f>
        <v/>
      </c>
      <c r="G98" s="56" t="str">
        <f>IF(ISNUMBER('[7]Sektorski plasman'!G94)=TRUE,'[7]Sektorski plasman'!G94,"")</f>
        <v/>
      </c>
      <c r="H98" s="57" t="str">
        <f>IF(ISNUMBER('[7]Sektorski plasman'!H94)=TRUE,'[7]Sektorski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IF(ISTEXT('[7]Sektorski plasman'!B95)=TRUE,'[7]Sektorski plasman'!B95,"")</f>
        <v/>
      </c>
      <c r="C99" s="52" t="str">
        <f>IF(ISTEXT('[7]Sektorski plasman'!C95)=TRUE,'[7]Sektorski plasman'!C95,"")</f>
        <v/>
      </c>
      <c r="D99" s="53" t="str">
        <f>IF(ISNUMBER('[7]Sektorski plasman'!E95)=TRUE,'[7]Sektorski plasman'!E95,"")</f>
        <v/>
      </c>
      <c r="E99" s="54" t="str">
        <f>IF(ISTEXT('[7]Sektorski plasman'!F95)=TRUE,'[7]Sektorski plasman'!F95,"")</f>
        <v/>
      </c>
      <c r="F99" s="55" t="str">
        <f>IF(ISNUMBER('[7]Sektorski plasman'!D95)=TRUE,'[7]Sektorski plasman'!D95,"")</f>
        <v/>
      </c>
      <c r="G99" s="56" t="str">
        <f>IF(ISNUMBER('[7]Sektorski plasman'!G95)=TRUE,'[7]Sektorski plasman'!G95,"")</f>
        <v/>
      </c>
      <c r="H99" s="57" t="str">
        <f>IF(ISNUMBER('[7]Sektorski plasman'!H95)=TRUE,'[7]Sektorski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IF(ISTEXT('[7]Sektorski plasman'!B96)=TRUE,'[7]Sektorski plasman'!B96,"")</f>
        <v/>
      </c>
      <c r="C100" s="52" t="str">
        <f>IF(ISTEXT('[7]Sektorski plasman'!C96)=TRUE,'[7]Sektorski plasman'!C96,"")</f>
        <v/>
      </c>
      <c r="D100" s="53" t="str">
        <f>IF(ISNUMBER('[7]Sektorski plasman'!E96)=TRUE,'[7]Sektorski plasman'!E96,"")</f>
        <v/>
      </c>
      <c r="E100" s="54" t="str">
        <f>IF(ISTEXT('[7]Sektorski plasman'!F96)=TRUE,'[7]Sektorski plasman'!F96,"")</f>
        <v/>
      </c>
      <c r="F100" s="55" t="str">
        <f>IF(ISNUMBER('[7]Sektorski plasman'!D96)=TRUE,'[7]Sektorski plasman'!D96,"")</f>
        <v/>
      </c>
      <c r="G100" s="56" t="str">
        <f>IF(ISNUMBER('[7]Sektorski plasman'!G96)=TRUE,'[7]Sektorski plasman'!G96,"")</f>
        <v/>
      </c>
      <c r="H100" s="57" t="str">
        <f>IF(ISNUMBER('[7]Sektorski plasman'!H96)=TRUE,'[7]Sektorski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IF(ISTEXT('[7]Sektorski plasman'!B97)=TRUE,'[7]Sektorski plasman'!B97,"")</f>
        <v/>
      </c>
      <c r="C101" s="52" t="str">
        <f>IF(ISTEXT('[7]Sektorski plasman'!C97)=TRUE,'[7]Sektorski plasman'!C97,"")</f>
        <v/>
      </c>
      <c r="D101" s="53" t="str">
        <f>IF(ISNUMBER('[7]Sektorski plasman'!E97)=TRUE,'[7]Sektorski plasman'!E97,"")</f>
        <v/>
      </c>
      <c r="E101" s="54" t="str">
        <f>IF(ISTEXT('[7]Sektorski plasman'!F97)=TRUE,'[7]Sektorski plasman'!F97,"")</f>
        <v/>
      </c>
      <c r="F101" s="55" t="str">
        <f>IF(ISNUMBER('[7]Sektorski plasman'!D97)=TRUE,'[7]Sektorski plasman'!D97,"")</f>
        <v/>
      </c>
      <c r="G101" s="56" t="str">
        <f>IF(ISNUMBER('[7]Sektorski plasman'!G97)=TRUE,'[7]Sektorski plasman'!G97,"")</f>
        <v/>
      </c>
      <c r="H101" s="57" t="str">
        <f>IF(ISNUMBER('[7]Sektorski plasman'!H97)=TRUE,'[7]Sektorski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IF(ISTEXT('[7]Sektorski plasman'!B98)=TRUE,'[7]Sektorski plasman'!B98,"")</f>
        <v/>
      </c>
      <c r="C102" s="52" t="str">
        <f>IF(ISTEXT('[7]Sektorski plasman'!C98)=TRUE,'[7]Sektorski plasman'!C98,"")</f>
        <v/>
      </c>
      <c r="D102" s="53" t="str">
        <f>IF(ISNUMBER('[7]Sektorski plasman'!E98)=TRUE,'[7]Sektorski plasman'!E98,"")</f>
        <v/>
      </c>
      <c r="E102" s="54" t="str">
        <f>IF(ISTEXT('[7]Sektorski plasman'!F98)=TRUE,'[7]Sektorski plasman'!F98,"")</f>
        <v/>
      </c>
      <c r="F102" s="55" t="str">
        <f>IF(ISNUMBER('[7]Sektorski plasman'!D98)=TRUE,'[7]Sektorski plasman'!D98,"")</f>
        <v/>
      </c>
      <c r="G102" s="56" t="str">
        <f>IF(ISNUMBER('[7]Sektorski plasman'!G98)=TRUE,'[7]Sektorski plasman'!G98,"")</f>
        <v/>
      </c>
      <c r="H102" s="57" t="str">
        <f>IF(ISNUMBER('[7]Sektorski plasman'!H98)=TRUE,'[7]Sektorski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IF(ISTEXT('[7]Sektorski plasman'!B99)=TRUE,'[7]Sektorski plasman'!B99,"")</f>
        <v/>
      </c>
      <c r="C103" s="52" t="str">
        <f>IF(ISTEXT('[7]Sektorski plasman'!C99)=TRUE,'[7]Sektorski plasman'!C99,"")</f>
        <v/>
      </c>
      <c r="D103" s="53" t="str">
        <f>IF(ISNUMBER('[7]Sektorski plasman'!E99)=TRUE,'[7]Sektorski plasman'!E99,"")</f>
        <v/>
      </c>
      <c r="E103" s="54" t="str">
        <f>IF(ISTEXT('[7]Sektorski plasman'!F99)=TRUE,'[7]Sektorski plasman'!F99,"")</f>
        <v/>
      </c>
      <c r="F103" s="55" t="str">
        <f>IF(ISNUMBER('[7]Sektorski plasman'!D99)=TRUE,'[7]Sektorski plasman'!D99,"")</f>
        <v/>
      </c>
      <c r="G103" s="56" t="str">
        <f>IF(ISNUMBER('[7]Sektorski plasman'!G99)=TRUE,'[7]Sektorski plasman'!G99,"")</f>
        <v/>
      </c>
      <c r="H103" s="57" t="str">
        <f>IF(ISNUMBER('[7]Sektorski plasman'!H99)=TRUE,'[7]Sektorski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IF(ISTEXT('[7]Sektorski plasman'!B100)=TRUE,'[7]Sektorski plasman'!B100,"")</f>
        <v/>
      </c>
      <c r="C104" s="52" t="str">
        <f>IF(ISTEXT('[7]Sektorski plasman'!C100)=TRUE,'[7]Sektorski plasman'!C100,"")</f>
        <v/>
      </c>
      <c r="D104" s="53" t="str">
        <f>IF(ISNUMBER('[7]Sektorski plasman'!E100)=TRUE,'[7]Sektorski plasman'!E100,"")</f>
        <v/>
      </c>
      <c r="E104" s="54" t="str">
        <f>IF(ISTEXT('[7]Sektorski plasman'!F100)=TRUE,'[7]Sektorski plasman'!F100,"")</f>
        <v/>
      </c>
      <c r="F104" s="55" t="str">
        <f>IF(ISNUMBER('[7]Sektorski plasman'!D100)=TRUE,'[7]Sektorski plasman'!D100,"")</f>
        <v/>
      </c>
      <c r="G104" s="56" t="str">
        <f>IF(ISNUMBER('[7]Sektorski plasman'!G100)=TRUE,'[7]Sektorski plasman'!G100,"")</f>
        <v/>
      </c>
      <c r="H104" s="57" t="str">
        <f>IF(ISNUMBER('[7]Sektorski plasman'!H100)=TRUE,'[7]Sektorski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IF(ISTEXT('[7]Sektorski plasman'!B101)=TRUE,'[7]Sektorski plasman'!B101,"")</f>
        <v/>
      </c>
      <c r="C105" s="52" t="str">
        <f>IF(ISTEXT('[7]Sektorski plasman'!C101)=TRUE,'[7]Sektorski plasman'!C101,"")</f>
        <v/>
      </c>
      <c r="D105" s="53" t="str">
        <f>IF(ISNUMBER('[7]Sektorski plasman'!E101)=TRUE,'[7]Sektorski plasman'!E101,"")</f>
        <v/>
      </c>
      <c r="E105" s="54" t="str">
        <f>IF(ISTEXT('[7]Sektorski plasman'!F101)=TRUE,'[7]Sektorski plasman'!F101,"")</f>
        <v/>
      </c>
      <c r="F105" s="55" t="str">
        <f>IF(ISNUMBER('[7]Sektorski plasman'!D101)=TRUE,'[7]Sektorski plasman'!D101,"")</f>
        <v/>
      </c>
      <c r="G105" s="56" t="str">
        <f>IF(ISNUMBER('[7]Sektorski plasman'!G101)=TRUE,'[7]Sektorski plasman'!G101,"")</f>
        <v/>
      </c>
      <c r="H105" s="57" t="str">
        <f>IF(ISNUMBER('[7]Sektorski plasman'!H101)=TRUE,'[7]Sektorski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IF(ISTEXT('[7]Sektorski plasman'!B102)=TRUE,'[7]Sektorski plasman'!B102,"")</f>
        <v/>
      </c>
      <c r="C106" s="52" t="str">
        <f>IF(ISTEXT('[7]Sektorski plasman'!C102)=TRUE,'[7]Sektorski plasman'!C102,"")</f>
        <v/>
      </c>
      <c r="D106" s="53" t="str">
        <f>IF(ISNUMBER('[7]Sektorski plasman'!E102)=TRUE,'[7]Sektorski plasman'!E102,"")</f>
        <v/>
      </c>
      <c r="E106" s="54" t="str">
        <f>IF(ISTEXT('[7]Sektorski plasman'!F102)=TRUE,'[7]Sektorski plasman'!F102,"")</f>
        <v/>
      </c>
      <c r="F106" s="55" t="str">
        <f>IF(ISNUMBER('[7]Sektorski plasman'!D102)=TRUE,'[7]Sektorski plasman'!D102,"")</f>
        <v/>
      </c>
      <c r="G106" s="56" t="str">
        <f>IF(ISNUMBER('[7]Sektorski plasman'!G102)=TRUE,'[7]Sektorski plasman'!G102,"")</f>
        <v/>
      </c>
      <c r="H106" s="57" t="str">
        <f>IF(ISNUMBER('[7]Sektorski plasman'!H102)=TRUE,'[7]Sektorski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IF(ISTEXT('[7]Sektorski plasman'!B103)=TRUE,'[7]Sektorski plasman'!B103,"")</f>
        <v/>
      </c>
      <c r="C107" s="52" t="str">
        <f>IF(ISTEXT('[7]Sektorski plasman'!C103)=TRUE,'[7]Sektorski plasman'!C103,"")</f>
        <v/>
      </c>
      <c r="D107" s="53" t="str">
        <f>IF(ISNUMBER('[7]Sektorski plasman'!E103)=TRUE,'[7]Sektorski plasman'!E103,"")</f>
        <v/>
      </c>
      <c r="E107" s="54" t="str">
        <f>IF(ISTEXT('[7]Sektorski plasman'!F103)=TRUE,'[7]Sektorski plasman'!F103,"")</f>
        <v/>
      </c>
      <c r="F107" s="55" t="str">
        <f>IF(ISNUMBER('[7]Sektorski plasman'!D103)=TRUE,'[7]Sektorski plasman'!D103,"")</f>
        <v/>
      </c>
      <c r="G107" s="56" t="str">
        <f>IF(ISNUMBER('[7]Sektorski plasman'!G103)=TRUE,'[7]Sektorski plasman'!G103,"")</f>
        <v/>
      </c>
      <c r="H107" s="57" t="str">
        <f>IF(ISNUMBER('[7]Sektorski plasman'!H103)=TRUE,'[7]Sektorski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IF(ISTEXT('[7]Sektorski plasman'!B104)=TRUE,'[7]Sektorski plasman'!B104,"")</f>
        <v/>
      </c>
      <c r="C108" s="52" t="str">
        <f>IF(ISTEXT('[7]Sektorski plasman'!C104)=TRUE,'[7]Sektorski plasman'!C104,"")</f>
        <v/>
      </c>
      <c r="D108" s="53" t="str">
        <f>IF(ISNUMBER('[7]Sektorski plasman'!E104)=TRUE,'[7]Sektorski plasman'!E104,"")</f>
        <v/>
      </c>
      <c r="E108" s="54" t="str">
        <f>IF(ISTEXT('[7]Sektorski plasman'!F104)=TRUE,'[7]Sektorski plasman'!F104,"")</f>
        <v/>
      </c>
      <c r="F108" s="55" t="str">
        <f>IF(ISNUMBER('[7]Sektorski plasman'!D104)=TRUE,'[7]Sektorski plasman'!D104,"")</f>
        <v/>
      </c>
      <c r="G108" s="56" t="str">
        <f>IF(ISNUMBER('[7]Sektorski plasman'!G104)=TRUE,'[7]Sektorski plasman'!G104,"")</f>
        <v/>
      </c>
      <c r="H108" s="57" t="str">
        <f>IF(ISNUMBER('[7]Sektorski plasman'!H104)=TRUE,'[7]Sektorski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IF(ISTEXT('[7]Sektorski plasman'!B105)=TRUE,'[7]Sektorski plasman'!B105,"")</f>
        <v/>
      </c>
      <c r="C109" s="52" t="str">
        <f>IF(ISTEXT('[7]Sektorski plasman'!C105)=TRUE,'[7]Sektorski plasman'!C105,"")</f>
        <v/>
      </c>
      <c r="D109" s="53" t="str">
        <f>IF(ISNUMBER('[7]Sektorski plasman'!E105)=TRUE,'[7]Sektorski plasman'!E105,"")</f>
        <v/>
      </c>
      <c r="E109" s="54" t="str">
        <f>IF(ISTEXT('[7]Sektorski plasman'!F105)=TRUE,'[7]Sektorski plasman'!F105,"")</f>
        <v/>
      </c>
      <c r="F109" s="55" t="str">
        <f>IF(ISNUMBER('[7]Sektorski plasman'!D105)=TRUE,'[7]Sektorski plasman'!D105,"")</f>
        <v/>
      </c>
      <c r="G109" s="56" t="str">
        <f>IF(ISNUMBER('[7]Sektorski plasman'!G105)=TRUE,'[7]Sektorski plasman'!G105,"")</f>
        <v/>
      </c>
      <c r="H109" s="57" t="str">
        <f>IF(ISNUMBER('[7]Sektorski plasman'!H105)=TRUE,'[7]Sektorski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IF(ISTEXT('[7]Sektorski plasman'!B106)=TRUE,'[7]Sektorski plasman'!B106,"")</f>
        <v/>
      </c>
      <c r="C110" s="52" t="str">
        <f>IF(ISTEXT('[7]Sektorski plasman'!C106)=TRUE,'[7]Sektorski plasman'!C106,"")</f>
        <v/>
      </c>
      <c r="D110" s="53" t="str">
        <f>IF(ISNUMBER('[7]Sektorski plasman'!E106)=TRUE,'[7]Sektorski plasman'!E106,"")</f>
        <v/>
      </c>
      <c r="E110" s="54" t="str">
        <f>IF(ISTEXT('[7]Sektorski plasman'!F106)=TRUE,'[7]Sektorski plasman'!F106,"")</f>
        <v/>
      </c>
      <c r="F110" s="55" t="str">
        <f>IF(ISNUMBER('[7]Sektorski plasman'!D106)=TRUE,'[7]Sektorski plasman'!D106,"")</f>
        <v/>
      </c>
      <c r="G110" s="56" t="str">
        <f>IF(ISNUMBER('[7]Sektorski plasman'!G106)=TRUE,'[7]Sektorski plasman'!G106,"")</f>
        <v/>
      </c>
      <c r="H110" s="57" t="str">
        <f>IF(ISNUMBER('[7]Sektorski plasman'!H106)=TRUE,'[7]Sektorski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IF(ISTEXT('[7]Sektorski plasman'!B107)=TRUE,'[7]Sektorski plasman'!B107,"")</f>
        <v/>
      </c>
      <c r="C111" s="52" t="str">
        <f>IF(ISTEXT('[7]Sektorski plasman'!C107)=TRUE,'[7]Sektorski plasman'!C107,"")</f>
        <v/>
      </c>
      <c r="D111" s="53" t="str">
        <f>IF(ISNUMBER('[7]Sektorski plasman'!E107)=TRUE,'[7]Sektorski plasman'!E107,"")</f>
        <v/>
      </c>
      <c r="E111" s="54" t="str">
        <f>IF(ISTEXT('[7]Sektorski plasman'!F107)=TRUE,'[7]Sektorski plasman'!F107,"")</f>
        <v/>
      </c>
      <c r="F111" s="55" t="str">
        <f>IF(ISNUMBER('[7]Sektorski plasman'!D107)=TRUE,'[7]Sektorski plasman'!D107,"")</f>
        <v/>
      </c>
      <c r="G111" s="56" t="str">
        <f>IF(ISNUMBER('[7]Sektorski plasman'!G107)=TRUE,'[7]Sektorski plasman'!G107,"")</f>
        <v/>
      </c>
      <c r="H111" s="57" t="str">
        <f>IF(ISNUMBER('[7]Sektorski plasman'!H107)=TRUE,'[7]Sektorski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IF(ISTEXT('[7]Sektorski plasman'!B108)=TRUE,'[7]Sektorski plasman'!B108,"")</f>
        <v/>
      </c>
      <c r="C112" s="52" t="str">
        <f>IF(ISTEXT('[7]Sektorski plasman'!C108)=TRUE,'[7]Sektorski plasman'!C108,"")</f>
        <v/>
      </c>
      <c r="D112" s="53" t="str">
        <f>IF(ISNUMBER('[7]Sektorski plasman'!E108)=TRUE,'[7]Sektorski plasman'!E108,"")</f>
        <v/>
      </c>
      <c r="E112" s="54" t="str">
        <f>IF(ISTEXT('[7]Sektorski plasman'!F108)=TRUE,'[7]Sektorski plasman'!F108,"")</f>
        <v/>
      </c>
      <c r="F112" s="55" t="str">
        <f>IF(ISNUMBER('[7]Sektorski plasman'!D108)=TRUE,'[7]Sektorski plasman'!D108,"")</f>
        <v/>
      </c>
      <c r="G112" s="56" t="str">
        <f>IF(ISNUMBER('[7]Sektorski plasman'!G108)=TRUE,'[7]Sektorski plasman'!G108,"")</f>
        <v/>
      </c>
      <c r="H112" s="57" t="str">
        <f>IF(ISNUMBER('[7]Sektorski plasman'!H108)=TRUE,'[7]Sektorski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IF(ISTEXT('[7]Sektorski plasman'!B109)=TRUE,'[7]Sektorski plasman'!B109,"")</f>
        <v/>
      </c>
      <c r="C113" s="52" t="str">
        <f>IF(ISTEXT('[7]Sektorski plasman'!C109)=TRUE,'[7]Sektorski plasman'!C109,"")</f>
        <v/>
      </c>
      <c r="D113" s="53" t="str">
        <f>IF(ISNUMBER('[7]Sektorski plasman'!E109)=TRUE,'[7]Sektorski plasman'!E109,"")</f>
        <v/>
      </c>
      <c r="E113" s="54" t="str">
        <f>IF(ISTEXT('[7]Sektorski plasman'!F109)=TRUE,'[7]Sektorski plasman'!F109,"")</f>
        <v/>
      </c>
      <c r="F113" s="55" t="str">
        <f>IF(ISNUMBER('[7]Sektorski plasman'!D109)=TRUE,'[7]Sektorski plasman'!D109,"")</f>
        <v/>
      </c>
      <c r="G113" s="56" t="str">
        <f>IF(ISNUMBER('[7]Sektorski plasman'!G109)=TRUE,'[7]Sektorski plasman'!G109,"")</f>
        <v/>
      </c>
      <c r="H113" s="57" t="str">
        <f>IF(ISNUMBER('[7]Sektorski plasman'!H109)=TRUE,'[7]Sektorski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IF(ISTEXT('[7]Sektorski plasman'!B110)=TRUE,'[7]Sektorski plasman'!B110,"")</f>
        <v/>
      </c>
      <c r="C114" s="52" t="str">
        <f>IF(ISTEXT('[7]Sektorski plasman'!C110)=TRUE,'[7]Sektorski plasman'!C110,"")</f>
        <v/>
      </c>
      <c r="D114" s="53" t="str">
        <f>IF(ISNUMBER('[7]Sektorski plasman'!E110)=TRUE,'[7]Sektorski plasman'!E110,"")</f>
        <v/>
      </c>
      <c r="E114" s="54" t="str">
        <f>IF(ISTEXT('[7]Sektorski plasman'!F110)=TRUE,'[7]Sektorski plasman'!F110,"")</f>
        <v/>
      </c>
      <c r="F114" s="55" t="str">
        <f>IF(ISNUMBER('[7]Sektorski plasman'!D110)=TRUE,'[7]Sektorski plasman'!D110,"")</f>
        <v/>
      </c>
      <c r="G114" s="56" t="str">
        <f>IF(ISNUMBER('[7]Sektorski plasman'!G110)=TRUE,'[7]Sektorski plasman'!G110,"")</f>
        <v/>
      </c>
      <c r="H114" s="57" t="str">
        <f>IF(ISNUMBER('[7]Sektorski plasman'!H110)=TRUE,'[7]Sektorski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IF(ISTEXT('[7]Sektorski plasman'!B111)=TRUE,'[7]Sektorski plasman'!B111,"")</f>
        <v/>
      </c>
      <c r="C115" s="52" t="str">
        <f>IF(ISTEXT('[7]Sektorski plasman'!C111)=TRUE,'[7]Sektorski plasman'!C111,"")</f>
        <v/>
      </c>
      <c r="D115" s="53" t="str">
        <f>IF(ISNUMBER('[7]Sektorski plasman'!E111)=TRUE,'[7]Sektorski plasman'!E111,"")</f>
        <v/>
      </c>
      <c r="E115" s="54" t="str">
        <f>IF(ISTEXT('[7]Sektorski plasman'!F111)=TRUE,'[7]Sektorski plasman'!F111,"")</f>
        <v/>
      </c>
      <c r="F115" s="55" t="str">
        <f>IF(ISNUMBER('[7]Sektorski plasman'!D111)=TRUE,'[7]Sektorski plasman'!D111,"")</f>
        <v/>
      </c>
      <c r="G115" s="56" t="str">
        <f>IF(ISNUMBER('[7]Sektorski plasman'!G111)=TRUE,'[7]Sektorski plasman'!G111,"")</f>
        <v/>
      </c>
      <c r="H115" s="57" t="str">
        <f>IF(ISNUMBER('[7]Sektorski plasman'!H111)=TRUE,'[7]Sektorski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IF(ISTEXT('[7]Sektorski plasman'!B112)=TRUE,'[7]Sektorski plasman'!B112,"")</f>
        <v/>
      </c>
      <c r="C116" s="52" t="str">
        <f>IF(ISTEXT('[7]Sektorski plasman'!C112)=TRUE,'[7]Sektorski plasman'!C112,"")</f>
        <v/>
      </c>
      <c r="D116" s="53" t="str">
        <f>IF(ISNUMBER('[7]Sektorski plasman'!E112)=TRUE,'[7]Sektorski plasman'!E112,"")</f>
        <v/>
      </c>
      <c r="E116" s="54" t="str">
        <f>IF(ISTEXT('[7]Sektorski plasman'!F112)=TRUE,'[7]Sektorski plasman'!F112,"")</f>
        <v/>
      </c>
      <c r="F116" s="55" t="str">
        <f>IF(ISNUMBER('[7]Sektorski plasman'!D112)=TRUE,'[7]Sektorski plasman'!D112,"")</f>
        <v/>
      </c>
      <c r="G116" s="56" t="str">
        <f>IF(ISNUMBER('[7]Sektorski plasman'!G112)=TRUE,'[7]Sektorski plasman'!G112,"")</f>
        <v/>
      </c>
      <c r="H116" s="57" t="str">
        <f>IF(ISNUMBER('[7]Sektorski plasman'!H112)=TRUE,'[7]Sektorski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IF(ISTEXT('[7]Sektorski plasman'!B113)=TRUE,'[7]Sektorski plasman'!B113,"")</f>
        <v/>
      </c>
      <c r="C117" s="52" t="str">
        <f>IF(ISTEXT('[7]Sektorski plasman'!C113)=TRUE,'[7]Sektorski plasman'!C113,"")</f>
        <v/>
      </c>
      <c r="D117" s="53" t="str">
        <f>IF(ISNUMBER('[7]Sektorski plasman'!E113)=TRUE,'[7]Sektorski plasman'!E113,"")</f>
        <v/>
      </c>
      <c r="E117" s="54" t="str">
        <f>IF(ISTEXT('[7]Sektorski plasman'!F113)=TRUE,'[7]Sektorski plasman'!F113,"")</f>
        <v/>
      </c>
      <c r="F117" s="55" t="str">
        <f>IF(ISNUMBER('[7]Sektorski plasman'!D113)=TRUE,'[7]Sektorski plasman'!D113,"")</f>
        <v/>
      </c>
      <c r="G117" s="56" t="str">
        <f>IF(ISNUMBER('[7]Sektorski plasman'!G113)=TRUE,'[7]Sektorski plasman'!G113,"")</f>
        <v/>
      </c>
      <c r="H117" s="57" t="str">
        <f>IF(ISNUMBER('[7]Sektorski plasman'!H113)=TRUE,'[7]Sektorski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IF(ISTEXT('[7]Sektorski plasman'!B114)=TRUE,'[7]Sektorski plasman'!B114,"")</f>
        <v/>
      </c>
      <c r="C118" s="52" t="str">
        <f>IF(ISTEXT('[7]Sektorski plasman'!C114)=TRUE,'[7]Sektorski plasman'!C114,"")</f>
        <v/>
      </c>
      <c r="D118" s="53" t="str">
        <f>IF(ISNUMBER('[7]Sektorski plasman'!E114)=TRUE,'[7]Sektorski plasman'!E114,"")</f>
        <v/>
      </c>
      <c r="E118" s="54" t="str">
        <f>IF(ISTEXT('[7]Sektorski plasman'!F114)=TRUE,'[7]Sektorski plasman'!F114,"")</f>
        <v/>
      </c>
      <c r="F118" s="55" t="str">
        <f>IF(ISNUMBER('[7]Sektorski plasman'!D114)=TRUE,'[7]Sektorski plasman'!D114,"")</f>
        <v/>
      </c>
      <c r="G118" s="56" t="str">
        <f>IF(ISNUMBER('[7]Sektorski plasman'!G114)=TRUE,'[7]Sektorski plasman'!G114,"")</f>
        <v/>
      </c>
      <c r="H118" s="57" t="str">
        <f>IF(ISNUMBER('[7]Sektorski plasman'!H114)=TRUE,'[7]Sektorski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IF(ISTEXT('[7]Sektorski plasman'!B115)=TRUE,'[7]Sektorski plasman'!B115,"")</f>
        <v/>
      </c>
      <c r="C119" s="52" t="str">
        <f>IF(ISTEXT('[7]Sektorski plasman'!C115)=TRUE,'[7]Sektorski plasman'!C115,"")</f>
        <v/>
      </c>
      <c r="D119" s="53" t="str">
        <f>IF(ISNUMBER('[7]Sektorski plasman'!E115)=TRUE,'[7]Sektorski plasman'!E115,"")</f>
        <v/>
      </c>
      <c r="E119" s="54" t="str">
        <f>IF(ISTEXT('[7]Sektorski plasman'!F115)=TRUE,'[7]Sektorski plasman'!F115,"")</f>
        <v/>
      </c>
      <c r="F119" s="55" t="str">
        <f>IF(ISNUMBER('[7]Sektorski plasman'!D115)=TRUE,'[7]Sektorski plasman'!D115,"")</f>
        <v/>
      </c>
      <c r="G119" s="56" t="str">
        <f>IF(ISNUMBER('[7]Sektorski plasman'!G115)=TRUE,'[7]Sektorski plasman'!G115,"")</f>
        <v/>
      </c>
      <c r="H119" s="57" t="str">
        <f>IF(ISNUMBER('[7]Sektorski plasman'!H115)=TRUE,'[7]Sektorski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IF(ISTEXT('[7]Sektorski plasman'!B116)=TRUE,'[7]Sektorski plasman'!B116,"")</f>
        <v/>
      </c>
      <c r="C120" s="52" t="str">
        <f>IF(ISTEXT('[7]Sektorski plasman'!C116)=TRUE,'[7]Sektorski plasman'!C116,"")</f>
        <v/>
      </c>
      <c r="D120" s="53" t="str">
        <f>IF(ISNUMBER('[7]Sektorski plasman'!E116)=TRUE,'[7]Sektorski plasman'!E116,"")</f>
        <v/>
      </c>
      <c r="E120" s="54" t="str">
        <f>IF(ISTEXT('[7]Sektorski plasman'!F116)=TRUE,'[7]Sektorski plasman'!F116,"")</f>
        <v/>
      </c>
      <c r="F120" s="55" t="str">
        <f>IF(ISNUMBER('[7]Sektorski plasman'!D116)=TRUE,'[7]Sektorski plasman'!D116,"")</f>
        <v/>
      </c>
      <c r="G120" s="56" t="str">
        <f>IF(ISNUMBER('[7]Sektorski plasman'!G116)=TRUE,'[7]Sektorski plasman'!G116,"")</f>
        <v/>
      </c>
      <c r="H120" s="57" t="str">
        <f>IF(ISNUMBER('[7]Sektorski plasman'!H116)=TRUE,'[7]Sektorski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IF(ISTEXT('[7]Sektorski plasman'!B117)=TRUE,'[7]Sektorski plasman'!B117,"")</f>
        <v/>
      </c>
      <c r="C121" s="52" t="str">
        <f>IF(ISTEXT('[7]Sektorski plasman'!C117)=TRUE,'[7]Sektorski plasman'!C117,"")</f>
        <v/>
      </c>
      <c r="D121" s="53" t="str">
        <f>IF(ISNUMBER('[7]Sektorski plasman'!E117)=TRUE,'[7]Sektorski plasman'!E117,"")</f>
        <v/>
      </c>
      <c r="E121" s="54" t="str">
        <f>IF(ISTEXT('[7]Sektorski plasman'!F117)=TRUE,'[7]Sektorski plasman'!F117,"")</f>
        <v/>
      </c>
      <c r="F121" s="55" t="str">
        <f>IF(ISNUMBER('[7]Sektorski plasman'!D117)=TRUE,'[7]Sektorski plasman'!D117,"")</f>
        <v/>
      </c>
      <c r="G121" s="56" t="str">
        <f>IF(ISNUMBER('[7]Sektorski plasman'!G117)=TRUE,'[7]Sektorski plasman'!G117,"")</f>
        <v/>
      </c>
      <c r="H121" s="57" t="str">
        <f>IF(ISNUMBER('[7]Sektorski plasman'!H117)=TRUE,'[7]Sektorski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IF(ISTEXT('[7]Sektorski plasman'!B118)=TRUE,'[7]Sektorski plasman'!B118,"")</f>
        <v/>
      </c>
      <c r="C122" s="52" t="str">
        <f>IF(ISTEXT('[7]Sektorski plasman'!C118)=TRUE,'[7]Sektorski plasman'!C118,"")</f>
        <v/>
      </c>
      <c r="D122" s="53" t="str">
        <f>IF(ISNUMBER('[7]Sektorski plasman'!E118)=TRUE,'[7]Sektorski plasman'!E118,"")</f>
        <v/>
      </c>
      <c r="E122" s="54" t="str">
        <f>IF(ISTEXT('[7]Sektorski plasman'!F118)=TRUE,'[7]Sektorski plasman'!F118,"")</f>
        <v/>
      </c>
      <c r="F122" s="55" t="str">
        <f>IF(ISNUMBER('[7]Sektorski plasman'!D118)=TRUE,'[7]Sektorski plasman'!D118,"")</f>
        <v/>
      </c>
      <c r="G122" s="56" t="str">
        <f>IF(ISNUMBER('[7]Sektorski plasman'!G118)=TRUE,'[7]Sektorski plasman'!G118,"")</f>
        <v/>
      </c>
      <c r="H122" s="57" t="str">
        <f>IF(ISNUMBER('[7]Sektorski plasman'!H118)=TRUE,'[7]Sektorski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IF(ISTEXT('[7]Sektorski plasman'!B119)=TRUE,'[7]Sektorski plasman'!B119,"")</f>
        <v/>
      </c>
      <c r="C123" s="52" t="str">
        <f>IF(ISTEXT('[7]Sektorski plasman'!C119)=TRUE,'[7]Sektorski plasman'!C119,"")</f>
        <v/>
      </c>
      <c r="D123" s="53" t="str">
        <f>IF(ISNUMBER('[7]Sektorski plasman'!E119)=TRUE,'[7]Sektorski plasman'!E119,"")</f>
        <v/>
      </c>
      <c r="E123" s="54" t="str">
        <f>IF(ISTEXT('[7]Sektorski plasman'!F119)=TRUE,'[7]Sektorski plasman'!F119,"")</f>
        <v/>
      </c>
      <c r="F123" s="55" t="str">
        <f>IF(ISNUMBER('[7]Sektorski plasman'!D119)=TRUE,'[7]Sektorski plasman'!D119,"")</f>
        <v/>
      </c>
      <c r="G123" s="56" t="str">
        <f>IF(ISNUMBER('[7]Sektorski plasman'!G119)=TRUE,'[7]Sektorski plasman'!G119,"")</f>
        <v/>
      </c>
      <c r="H123" s="57" t="str">
        <f>IF(ISNUMBER('[7]Sektorski plasman'!H119)=TRUE,'[7]Sektorski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IF(ISTEXT('[7]Sektorski plasman'!B120)=TRUE,'[7]Sektorski plasman'!B120,"")</f>
        <v/>
      </c>
      <c r="C124" s="52" t="str">
        <f>IF(ISTEXT('[7]Sektorski plasman'!C120)=TRUE,'[7]Sektorski plasman'!C120,"")</f>
        <v/>
      </c>
      <c r="D124" s="53" t="str">
        <f>IF(ISNUMBER('[7]Sektorski plasman'!E120)=TRUE,'[7]Sektorski plasman'!E120,"")</f>
        <v/>
      </c>
      <c r="E124" s="54" t="str">
        <f>IF(ISTEXT('[7]Sektorski plasman'!F120)=TRUE,'[7]Sektorski plasman'!F120,"")</f>
        <v/>
      </c>
      <c r="F124" s="55" t="str">
        <f>IF(ISNUMBER('[7]Sektorski plasman'!D120)=TRUE,'[7]Sektorski plasman'!D120,"")</f>
        <v/>
      </c>
      <c r="G124" s="56" t="str">
        <f>IF(ISNUMBER('[7]Sektorski plasman'!G120)=TRUE,'[7]Sektorski plasman'!G120,"")</f>
        <v/>
      </c>
      <c r="H124" s="57" t="str">
        <f>IF(ISNUMBER('[7]Sektorski plasman'!H120)=TRUE,'[7]Sektorski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IF(ISTEXT('[7]Sektorski plasman'!B121)=TRUE,'[7]Sektorski plasman'!B121,"")</f>
        <v/>
      </c>
      <c r="C125" s="52" t="str">
        <f>IF(ISTEXT('[7]Sektorski plasman'!C121)=TRUE,'[7]Sektorski plasman'!C121,"")</f>
        <v/>
      </c>
      <c r="D125" s="53" t="str">
        <f>IF(ISNUMBER('[7]Sektorski plasman'!E121)=TRUE,'[7]Sektorski plasman'!E121,"")</f>
        <v/>
      </c>
      <c r="E125" s="54" t="str">
        <f>IF(ISTEXT('[7]Sektorski plasman'!F121)=TRUE,'[7]Sektorski plasman'!F121,"")</f>
        <v/>
      </c>
      <c r="F125" s="55" t="str">
        <f>IF(ISNUMBER('[7]Sektorski plasman'!D121)=TRUE,'[7]Sektorski plasman'!D121,"")</f>
        <v/>
      </c>
      <c r="G125" s="56" t="str">
        <f>IF(ISNUMBER('[7]Sektorski plasman'!G121)=TRUE,'[7]Sektorski plasman'!G121,"")</f>
        <v/>
      </c>
      <c r="H125" s="57" t="str">
        <f>IF(ISNUMBER('[7]Sektorski plasman'!H121)=TRUE,'[7]Sektorski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IF(ISTEXT('[7]Sektorski plasman'!B122)=TRUE,'[7]Sektorski plasman'!B122,"")</f>
        <v/>
      </c>
      <c r="C126" s="52" t="str">
        <f>IF(ISTEXT('[7]Sektorski plasman'!C122)=TRUE,'[7]Sektorski plasman'!C122,"")</f>
        <v/>
      </c>
      <c r="D126" s="53" t="str">
        <f>IF(ISNUMBER('[7]Sektorski plasman'!E122)=TRUE,'[7]Sektorski plasman'!E122,"")</f>
        <v/>
      </c>
      <c r="E126" s="54" t="str">
        <f>IF(ISTEXT('[7]Sektorski plasman'!F122)=TRUE,'[7]Sektorski plasman'!F122,"")</f>
        <v/>
      </c>
      <c r="F126" s="55" t="str">
        <f>IF(ISNUMBER('[7]Sektorski plasman'!D122)=TRUE,'[7]Sektorski plasman'!D122,"")</f>
        <v/>
      </c>
      <c r="G126" s="56" t="str">
        <f>IF(ISNUMBER('[7]Sektorski plasman'!G122)=TRUE,'[7]Sektorski plasman'!G122,"")</f>
        <v/>
      </c>
      <c r="H126" s="57" t="str">
        <f>IF(ISNUMBER('[7]Sektorski plasman'!H122)=TRUE,'[7]Sektorski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IF(ISTEXT('[7]Sektorski plasman'!B123)=TRUE,'[7]Sektorski plasman'!B123,"")</f>
        <v/>
      </c>
      <c r="C127" s="52" t="str">
        <f>IF(ISTEXT('[7]Sektorski plasman'!C123)=TRUE,'[7]Sektorski plasman'!C123,"")</f>
        <v/>
      </c>
      <c r="D127" s="53" t="str">
        <f>IF(ISNUMBER('[7]Sektorski plasman'!E123)=TRUE,'[7]Sektorski plasman'!E123,"")</f>
        <v/>
      </c>
      <c r="E127" s="54" t="str">
        <f>IF(ISTEXT('[7]Sektorski plasman'!F123)=TRUE,'[7]Sektorski plasman'!F123,"")</f>
        <v/>
      </c>
      <c r="F127" s="55" t="str">
        <f>IF(ISNUMBER('[7]Sektorski plasman'!D123)=TRUE,'[7]Sektorski plasman'!D123,"")</f>
        <v/>
      </c>
      <c r="G127" s="56" t="str">
        <f>IF(ISNUMBER('[7]Sektorski plasman'!G123)=TRUE,'[7]Sektorski plasman'!G123,"")</f>
        <v/>
      </c>
      <c r="H127" s="57" t="str">
        <f>IF(ISNUMBER('[7]Sektorski plasman'!H123)=TRUE,'[7]Sektorski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IF(ISTEXT('[7]Sektorski plasman'!B124)=TRUE,'[7]Sektorski plasman'!B124,"")</f>
        <v/>
      </c>
      <c r="C128" s="52" t="str">
        <f>IF(ISTEXT('[7]Sektorski plasman'!C124)=TRUE,'[7]Sektorski plasman'!C124,"")</f>
        <v/>
      </c>
      <c r="D128" s="53" t="str">
        <f>IF(ISNUMBER('[7]Sektorski plasman'!E124)=TRUE,'[7]Sektorski plasman'!E124,"")</f>
        <v/>
      </c>
      <c r="E128" s="54" t="str">
        <f>IF(ISTEXT('[7]Sektorski plasman'!F124)=TRUE,'[7]Sektorski plasman'!F124,"")</f>
        <v/>
      </c>
      <c r="F128" s="55" t="str">
        <f>IF(ISNUMBER('[7]Sektorski plasman'!D124)=TRUE,'[7]Sektorski plasman'!D124,"")</f>
        <v/>
      </c>
      <c r="G128" s="56" t="str">
        <f>IF(ISNUMBER('[7]Sektorski plasman'!G124)=TRUE,'[7]Sektorski plasman'!G124,"")</f>
        <v/>
      </c>
      <c r="H128" s="57" t="str">
        <f>IF(ISNUMBER('[7]Sektorski plasman'!H124)=TRUE,'[7]Sektorski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IF(ISTEXT('[7]Sektorski plasman'!B125)=TRUE,'[7]Sektorski plasman'!B125,"")</f>
        <v/>
      </c>
      <c r="C129" s="52" t="str">
        <f>IF(ISTEXT('[7]Sektorski plasman'!C125)=TRUE,'[7]Sektorski plasman'!C125,"")</f>
        <v/>
      </c>
      <c r="D129" s="53" t="str">
        <f>IF(ISNUMBER('[7]Sektorski plasman'!E125)=TRUE,'[7]Sektorski plasman'!E125,"")</f>
        <v/>
      </c>
      <c r="E129" s="54" t="str">
        <f>IF(ISTEXT('[7]Sektorski plasman'!F125)=TRUE,'[7]Sektorski plasman'!F125,"")</f>
        <v/>
      </c>
      <c r="F129" s="55" t="str">
        <f>IF(ISNUMBER('[7]Sektorski plasman'!D125)=TRUE,'[7]Sektorski plasman'!D125,"")</f>
        <v/>
      </c>
      <c r="G129" s="56" t="str">
        <f>IF(ISNUMBER('[7]Sektorski plasman'!G125)=TRUE,'[7]Sektorski plasman'!G125,"")</f>
        <v/>
      </c>
      <c r="H129" s="57" t="str">
        <f>IF(ISNUMBER('[7]Sektorski plasman'!H125)=TRUE,'[7]Sektorski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IF(ISTEXT('[7]Sektorski plasman'!B126)=TRUE,'[7]Sektorski plasman'!B126,"")</f>
        <v/>
      </c>
      <c r="C130" s="52" t="str">
        <f>IF(ISTEXT('[7]Sektorski plasman'!C126)=TRUE,'[7]Sektorski plasman'!C126,"")</f>
        <v/>
      </c>
      <c r="D130" s="53" t="str">
        <f>IF(ISNUMBER('[7]Sektorski plasman'!E126)=TRUE,'[7]Sektorski plasman'!E126,"")</f>
        <v/>
      </c>
      <c r="E130" s="54" t="str">
        <f>IF(ISTEXT('[7]Sektorski plasman'!F126)=TRUE,'[7]Sektorski plasman'!F126,"")</f>
        <v/>
      </c>
      <c r="F130" s="55" t="str">
        <f>IF(ISNUMBER('[7]Sektorski plasman'!D126)=TRUE,'[7]Sektorski plasman'!D126,"")</f>
        <v/>
      </c>
      <c r="G130" s="56" t="str">
        <f>IF(ISNUMBER('[7]Sektorski plasman'!G126)=TRUE,'[7]Sektorski plasman'!G126,"")</f>
        <v/>
      </c>
      <c r="H130" s="57" t="str">
        <f>IF(ISNUMBER('[7]Sektorski plasman'!H126)=TRUE,'[7]Sektorski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IF(ISTEXT('[7]Sektorski plasman'!B127)=TRUE,'[7]Sektorski plasman'!B127,"")</f>
        <v/>
      </c>
      <c r="C131" s="52" t="str">
        <f>IF(ISTEXT('[7]Sektorski plasman'!C127)=TRUE,'[7]Sektorski plasman'!C127,"")</f>
        <v/>
      </c>
      <c r="D131" s="53" t="str">
        <f>IF(ISNUMBER('[7]Sektorski plasman'!E127)=TRUE,'[7]Sektorski plasman'!E127,"")</f>
        <v/>
      </c>
      <c r="E131" s="54" t="str">
        <f>IF(ISTEXT('[7]Sektorski plasman'!F127)=TRUE,'[7]Sektorski plasman'!F127,"")</f>
        <v/>
      </c>
      <c r="F131" s="55" t="str">
        <f>IF(ISNUMBER('[7]Sektorski plasman'!D127)=TRUE,'[7]Sektorski plasman'!D127,"")</f>
        <v/>
      </c>
      <c r="G131" s="56" t="str">
        <f>IF(ISNUMBER('[7]Sektorski plasman'!G127)=TRUE,'[7]Sektorski plasman'!G127,"")</f>
        <v/>
      </c>
      <c r="H131" s="57" t="str">
        <f>IF(ISNUMBER('[7]Sektorski plasman'!H127)=TRUE,'[7]Sektorski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IF(ISTEXT('[7]Sektorski plasman'!B128)=TRUE,'[7]Sektorski plasman'!B128,"")</f>
        <v/>
      </c>
      <c r="C132" s="52" t="str">
        <f>IF(ISTEXT('[7]Sektorski plasman'!C128)=TRUE,'[7]Sektorski plasman'!C128,"")</f>
        <v/>
      </c>
      <c r="D132" s="53" t="str">
        <f>IF(ISNUMBER('[7]Sektorski plasman'!E128)=TRUE,'[7]Sektorski plasman'!E128,"")</f>
        <v/>
      </c>
      <c r="E132" s="54" t="str">
        <f>IF(ISTEXT('[7]Sektorski plasman'!F128)=TRUE,'[7]Sektorski plasman'!F128,"")</f>
        <v/>
      </c>
      <c r="F132" s="55" t="str">
        <f>IF(ISNUMBER('[7]Sektorski plasman'!D128)=TRUE,'[7]Sektorski plasman'!D128,"")</f>
        <v/>
      </c>
      <c r="G132" s="56" t="str">
        <f>IF(ISNUMBER('[7]Sektorski plasman'!G128)=TRUE,'[7]Sektorski plasman'!G128,"")</f>
        <v/>
      </c>
      <c r="H132" s="57" t="str">
        <f>IF(ISNUMBER('[7]Sektorski plasman'!H128)=TRUE,'[7]Sektorski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IF(ISTEXT('[7]Sektorski plasman'!B129)=TRUE,'[7]Sektorski plasman'!B129,"")</f>
        <v/>
      </c>
      <c r="C133" s="52" t="str">
        <f>IF(ISTEXT('[7]Sektorski plasman'!C129)=TRUE,'[7]Sektorski plasman'!C129,"")</f>
        <v/>
      </c>
      <c r="D133" s="53" t="str">
        <f>IF(ISNUMBER('[7]Sektorski plasman'!E129)=TRUE,'[7]Sektorski plasman'!E129,"")</f>
        <v/>
      </c>
      <c r="E133" s="54" t="str">
        <f>IF(ISTEXT('[7]Sektorski plasman'!F129)=TRUE,'[7]Sektorski plasman'!F129,"")</f>
        <v/>
      </c>
      <c r="F133" s="55" t="str">
        <f>IF(ISNUMBER('[7]Sektorski plasman'!D129)=TRUE,'[7]Sektorski plasman'!D129,"")</f>
        <v/>
      </c>
      <c r="G133" s="56" t="str">
        <f>IF(ISNUMBER('[7]Sektorski plasman'!G129)=TRUE,'[7]Sektorski plasman'!G129,"")</f>
        <v/>
      </c>
      <c r="H133" s="57" t="str">
        <f>IF(ISNUMBER('[7]Sektorski plasman'!H129)=TRUE,'[7]Sektorski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IF(ISTEXT('[7]Sektorski plasman'!B130)=TRUE,'[7]Sektorski plasman'!B130,"")</f>
        <v/>
      </c>
      <c r="C134" s="52" t="str">
        <f>IF(ISTEXT('[7]Sektorski plasman'!C130)=TRUE,'[7]Sektorski plasman'!C130,"")</f>
        <v/>
      </c>
      <c r="D134" s="53" t="str">
        <f>IF(ISNUMBER('[7]Sektorski plasman'!E130)=TRUE,'[7]Sektorski plasman'!E130,"")</f>
        <v/>
      </c>
      <c r="E134" s="54" t="str">
        <f>IF(ISTEXT('[7]Sektorski plasman'!F130)=TRUE,'[7]Sektorski plasman'!F130,"")</f>
        <v/>
      </c>
      <c r="F134" s="55" t="str">
        <f>IF(ISNUMBER('[7]Sektorski plasman'!D130)=TRUE,'[7]Sektorski plasman'!D130,"")</f>
        <v/>
      </c>
      <c r="G134" s="56" t="str">
        <f>IF(ISNUMBER('[7]Sektorski plasman'!G130)=TRUE,'[7]Sektorski plasman'!G130,"")</f>
        <v/>
      </c>
      <c r="H134" s="57" t="str">
        <f>IF(ISNUMBER('[7]Sektorski plasman'!H130)=TRUE,'[7]Sektorski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IF(ISTEXT('[7]Sektorski plasman'!B131)=TRUE,'[7]Sektorski plasman'!B131,"")</f>
        <v/>
      </c>
      <c r="C135" s="52" t="str">
        <f>IF(ISTEXT('[7]Sektorski plasman'!C131)=TRUE,'[7]Sektorski plasman'!C131,"")</f>
        <v/>
      </c>
      <c r="D135" s="53" t="str">
        <f>IF(ISNUMBER('[7]Sektorski plasman'!E131)=TRUE,'[7]Sektorski plasman'!E131,"")</f>
        <v/>
      </c>
      <c r="E135" s="54" t="str">
        <f>IF(ISTEXT('[7]Sektorski plasman'!F131)=TRUE,'[7]Sektorski plasman'!F131,"")</f>
        <v/>
      </c>
      <c r="F135" s="55" t="str">
        <f>IF(ISNUMBER('[7]Sektorski plasman'!D131)=TRUE,'[7]Sektorski plasman'!D131,"")</f>
        <v/>
      </c>
      <c r="G135" s="56" t="str">
        <f>IF(ISNUMBER('[7]Sektorski plasman'!G131)=TRUE,'[7]Sektorski plasman'!G131,"")</f>
        <v/>
      </c>
      <c r="H135" s="57" t="str">
        <f>IF(ISNUMBER('[7]Sektorski plasman'!H131)=TRUE,'[7]Sektorski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IF(ISTEXT('[7]Sektorski plasman'!B132)=TRUE,'[7]Sektorski plasman'!B132,"")</f>
        <v/>
      </c>
      <c r="C136" s="52" t="str">
        <f>IF(ISTEXT('[7]Sektorski plasman'!C132)=TRUE,'[7]Sektorski plasman'!C132,"")</f>
        <v/>
      </c>
      <c r="D136" s="53" t="str">
        <f>IF(ISNUMBER('[7]Sektorski plasman'!E132)=TRUE,'[7]Sektorski plasman'!E132,"")</f>
        <v/>
      </c>
      <c r="E136" s="54" t="str">
        <f>IF(ISTEXT('[7]Sektorski plasman'!F132)=TRUE,'[7]Sektorski plasman'!F132,"")</f>
        <v/>
      </c>
      <c r="F136" s="55" t="str">
        <f>IF(ISNUMBER('[7]Sektorski plasman'!D132)=TRUE,'[7]Sektorski plasman'!D132,"")</f>
        <v/>
      </c>
      <c r="G136" s="56" t="str">
        <f>IF(ISNUMBER('[7]Sektorski plasman'!G132)=TRUE,'[7]Sektorski plasman'!G132,"")</f>
        <v/>
      </c>
      <c r="H136" s="57" t="str">
        <f>IF(ISNUMBER('[7]Sektorski plasman'!H132)=TRUE,'[7]Sektorski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IF(ISTEXT('[7]Sektorski plasman'!B133)=TRUE,'[7]Sektorski plasman'!B133,"")</f>
        <v/>
      </c>
      <c r="C137" s="52" t="str">
        <f>IF(ISTEXT('[7]Sektorski plasman'!C133)=TRUE,'[7]Sektorski plasman'!C133,"")</f>
        <v/>
      </c>
      <c r="D137" s="53" t="str">
        <f>IF(ISNUMBER('[7]Sektorski plasman'!E133)=TRUE,'[7]Sektorski plasman'!E133,"")</f>
        <v/>
      </c>
      <c r="E137" s="54" t="str">
        <f>IF(ISTEXT('[7]Sektorski plasman'!F133)=TRUE,'[7]Sektorski plasman'!F133,"")</f>
        <v/>
      </c>
      <c r="F137" s="55" t="str">
        <f>IF(ISNUMBER('[7]Sektorski plasman'!D133)=TRUE,'[7]Sektorski plasman'!D133,"")</f>
        <v/>
      </c>
      <c r="G137" s="56" t="str">
        <f>IF(ISNUMBER('[7]Sektorski plasman'!G133)=TRUE,'[7]Sektorski plasman'!G133,"")</f>
        <v/>
      </c>
      <c r="H137" s="57" t="str">
        <f>IF(ISNUMBER('[7]Sektorski plasman'!H133)=TRUE,'[7]Sektorski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IF(ISTEXT('[7]Sektorski plasman'!B134)=TRUE,'[7]Sektorski plasman'!B134,"")</f>
        <v/>
      </c>
      <c r="C138" s="52" t="str">
        <f>IF(ISTEXT('[7]Sektorski plasman'!C134)=TRUE,'[7]Sektorski plasman'!C134,"")</f>
        <v/>
      </c>
      <c r="D138" s="53" t="str">
        <f>IF(ISNUMBER('[7]Sektorski plasman'!E134)=TRUE,'[7]Sektorski plasman'!E134,"")</f>
        <v/>
      </c>
      <c r="E138" s="54" t="str">
        <f>IF(ISTEXT('[7]Sektorski plasman'!F134)=TRUE,'[7]Sektorski plasman'!F134,"")</f>
        <v/>
      </c>
      <c r="F138" s="55" t="str">
        <f>IF(ISNUMBER('[7]Sektorski plasman'!D134)=TRUE,'[7]Sektorski plasman'!D134,"")</f>
        <v/>
      </c>
      <c r="G138" s="56" t="str">
        <f>IF(ISNUMBER('[7]Sektorski plasman'!G134)=TRUE,'[7]Sektorski plasman'!G134,"")</f>
        <v/>
      </c>
      <c r="H138" s="57" t="str">
        <f>IF(ISNUMBER('[7]Sektorski plasman'!H134)=TRUE,'[7]Sektorski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IF(ISTEXT('[7]Sektorski plasman'!B135)=TRUE,'[7]Sektorski plasman'!B135,"")</f>
        <v/>
      </c>
      <c r="C139" s="52" t="str">
        <f>IF(ISTEXT('[7]Sektorski plasman'!C135)=TRUE,'[7]Sektorski plasman'!C135,"")</f>
        <v/>
      </c>
      <c r="D139" s="53" t="str">
        <f>IF(ISNUMBER('[7]Sektorski plasman'!E135)=TRUE,'[7]Sektorski plasman'!E135,"")</f>
        <v/>
      </c>
      <c r="E139" s="54" t="str">
        <f>IF(ISTEXT('[7]Sektorski plasman'!F135)=TRUE,'[7]Sektorski plasman'!F135,"")</f>
        <v/>
      </c>
      <c r="F139" s="55" t="str">
        <f>IF(ISNUMBER('[7]Sektorski plasman'!D135)=TRUE,'[7]Sektorski plasman'!D135,"")</f>
        <v/>
      </c>
      <c r="G139" s="56" t="str">
        <f>IF(ISNUMBER('[7]Sektorski plasman'!G135)=TRUE,'[7]Sektorski plasman'!G135,"")</f>
        <v/>
      </c>
      <c r="H139" s="57" t="str">
        <f>IF(ISNUMBER('[7]Sektorski plasman'!H135)=TRUE,'[7]Sektorski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IF(ISTEXT('[7]Sektorski plasman'!B136)=TRUE,'[7]Sektorski plasman'!B136,"")</f>
        <v/>
      </c>
      <c r="C140" s="52" t="str">
        <f>IF(ISTEXT('[7]Sektorski plasman'!C136)=TRUE,'[7]Sektorski plasman'!C136,"")</f>
        <v/>
      </c>
      <c r="D140" s="53" t="str">
        <f>IF(ISNUMBER('[7]Sektorski plasman'!E136)=TRUE,'[7]Sektorski plasman'!E136,"")</f>
        <v/>
      </c>
      <c r="E140" s="54" t="str">
        <f>IF(ISTEXT('[7]Sektorski plasman'!F136)=TRUE,'[7]Sektorski plasman'!F136,"")</f>
        <v/>
      </c>
      <c r="F140" s="55" t="str">
        <f>IF(ISNUMBER('[7]Sektorski plasman'!D136)=TRUE,'[7]Sektorski plasman'!D136,"")</f>
        <v/>
      </c>
      <c r="G140" s="56" t="str">
        <f>IF(ISNUMBER('[7]Sektorski plasman'!G136)=TRUE,'[7]Sektorski plasman'!G136,"")</f>
        <v/>
      </c>
      <c r="H140" s="57" t="str">
        <f>IF(ISNUMBER('[7]Sektorski plasman'!H136)=TRUE,'[7]Sektorski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IF(ISTEXT('[7]Sektorski plasman'!B137)=TRUE,'[7]Sektorski plasman'!B137,"")</f>
        <v/>
      </c>
      <c r="C141" s="52" t="str">
        <f>IF(ISTEXT('[7]Sektorski plasman'!C137)=TRUE,'[7]Sektorski plasman'!C137,"")</f>
        <v/>
      </c>
      <c r="D141" s="53" t="str">
        <f>IF(ISNUMBER('[7]Sektorski plasman'!E137)=TRUE,'[7]Sektorski plasman'!E137,"")</f>
        <v/>
      </c>
      <c r="E141" s="54" t="str">
        <f>IF(ISTEXT('[7]Sektorski plasman'!F137)=TRUE,'[7]Sektorski plasman'!F137,"")</f>
        <v/>
      </c>
      <c r="F141" s="55" t="str">
        <f>IF(ISNUMBER('[7]Sektorski plasman'!D137)=TRUE,'[7]Sektorski plasman'!D137,"")</f>
        <v/>
      </c>
      <c r="G141" s="56" t="str">
        <f>IF(ISNUMBER('[7]Sektorski plasman'!G137)=TRUE,'[7]Sektorski plasman'!G137,"")</f>
        <v/>
      </c>
      <c r="H141" s="57" t="str">
        <f>IF(ISNUMBER('[7]Sektorski plasman'!H137)=TRUE,'[7]Sektorski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IF(ISTEXT('[7]Sektorski plasman'!B138)=TRUE,'[7]Sektorski plasman'!B138,"")</f>
        <v/>
      </c>
      <c r="C142" s="52" t="str">
        <f>IF(ISTEXT('[7]Sektorski plasman'!C138)=TRUE,'[7]Sektorski plasman'!C138,"")</f>
        <v/>
      </c>
      <c r="D142" s="53" t="str">
        <f>IF(ISNUMBER('[7]Sektorski plasman'!E138)=TRUE,'[7]Sektorski plasman'!E138,"")</f>
        <v/>
      </c>
      <c r="E142" s="54" t="str">
        <f>IF(ISTEXT('[7]Sektorski plasman'!F138)=TRUE,'[7]Sektorski plasman'!F138,"")</f>
        <v/>
      </c>
      <c r="F142" s="55" t="str">
        <f>IF(ISNUMBER('[7]Sektorski plasman'!D138)=TRUE,'[7]Sektorski plasman'!D138,"")</f>
        <v/>
      </c>
      <c r="G142" s="56" t="str">
        <f>IF(ISNUMBER('[7]Sektorski plasman'!G138)=TRUE,'[7]Sektorski plasman'!G138,"")</f>
        <v/>
      </c>
      <c r="H142" s="57" t="str">
        <f>IF(ISNUMBER('[7]Sektorski plasman'!H138)=TRUE,'[7]Sektorski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IF(ISTEXT('[7]Sektorski plasman'!B139)=TRUE,'[7]Sektorski plasman'!B139,"")</f>
        <v/>
      </c>
      <c r="C143" s="52" t="str">
        <f>IF(ISTEXT('[7]Sektorski plasman'!C139)=TRUE,'[7]Sektorski plasman'!C139,"")</f>
        <v/>
      </c>
      <c r="D143" s="53" t="str">
        <f>IF(ISNUMBER('[7]Sektorski plasman'!E139)=TRUE,'[7]Sektorski plasman'!E139,"")</f>
        <v/>
      </c>
      <c r="E143" s="54" t="str">
        <f>IF(ISTEXT('[7]Sektorski plasman'!F139)=TRUE,'[7]Sektorski plasman'!F139,"")</f>
        <v/>
      </c>
      <c r="F143" s="55" t="str">
        <f>IF(ISNUMBER('[7]Sektorski plasman'!D139)=TRUE,'[7]Sektorski plasman'!D139,"")</f>
        <v/>
      </c>
      <c r="G143" s="56" t="str">
        <f>IF(ISNUMBER('[7]Sektorski plasman'!G139)=TRUE,'[7]Sektorski plasman'!G139,"")</f>
        <v/>
      </c>
      <c r="H143" s="57" t="str">
        <f>IF(ISNUMBER('[7]Sektorski plasman'!H139)=TRUE,'[7]Sektorski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IF(ISTEXT('[7]Sektorski plasman'!B140)=TRUE,'[7]Sektorski plasman'!B140,"")</f>
        <v/>
      </c>
      <c r="C144" s="52" t="str">
        <f>IF(ISTEXT('[7]Sektorski plasman'!C140)=TRUE,'[7]Sektorski plasman'!C140,"")</f>
        <v/>
      </c>
      <c r="D144" s="53" t="str">
        <f>IF(ISNUMBER('[7]Sektorski plasman'!E140)=TRUE,'[7]Sektorski plasman'!E140,"")</f>
        <v/>
      </c>
      <c r="E144" s="54" t="str">
        <f>IF(ISTEXT('[7]Sektorski plasman'!F140)=TRUE,'[7]Sektorski plasman'!F140,"")</f>
        <v/>
      </c>
      <c r="F144" s="55" t="str">
        <f>IF(ISNUMBER('[7]Sektorski plasman'!D140)=TRUE,'[7]Sektorski plasman'!D140,"")</f>
        <v/>
      </c>
      <c r="G144" s="56" t="str">
        <f>IF(ISNUMBER('[7]Sektorski plasman'!G140)=TRUE,'[7]Sektorski plasman'!G140,"")</f>
        <v/>
      </c>
      <c r="H144" s="57" t="str">
        <f>IF(ISNUMBER('[7]Sektorski plasman'!H140)=TRUE,'[7]Sektorski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IF(ISTEXT('[7]Sektorski plasman'!B141)=TRUE,'[7]Sektorski plasman'!B141,"")</f>
        <v/>
      </c>
      <c r="C145" s="52" t="str">
        <f>IF(ISTEXT('[7]Sektorski plasman'!C141)=TRUE,'[7]Sektorski plasman'!C141,"")</f>
        <v/>
      </c>
      <c r="D145" s="53" t="str">
        <f>IF(ISNUMBER('[7]Sektorski plasman'!E141)=TRUE,'[7]Sektorski plasman'!E141,"")</f>
        <v/>
      </c>
      <c r="E145" s="54" t="str">
        <f>IF(ISTEXT('[7]Sektorski plasman'!F141)=TRUE,'[7]Sektorski plasman'!F141,"")</f>
        <v/>
      </c>
      <c r="F145" s="55" t="str">
        <f>IF(ISNUMBER('[7]Sektorski plasman'!D141)=TRUE,'[7]Sektorski plasman'!D141,"")</f>
        <v/>
      </c>
      <c r="G145" s="56" t="str">
        <f>IF(ISNUMBER('[7]Sektorski plasman'!G141)=TRUE,'[7]Sektorski plasman'!G141,"")</f>
        <v/>
      </c>
      <c r="H145" s="57" t="str">
        <f>IF(ISNUMBER('[7]Sektorski plasman'!H141)=TRUE,'[7]Sektorski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IF(ISTEXT('[7]Sektorski plasman'!B142)=TRUE,'[7]Sektorski plasman'!B142,"")</f>
        <v/>
      </c>
      <c r="C146" s="52" t="str">
        <f>IF(ISTEXT('[7]Sektorski plasman'!C142)=TRUE,'[7]Sektorski plasman'!C142,"")</f>
        <v/>
      </c>
      <c r="D146" s="53" t="str">
        <f>IF(ISNUMBER('[7]Sektorski plasman'!E142)=TRUE,'[7]Sektorski plasman'!E142,"")</f>
        <v/>
      </c>
      <c r="E146" s="54" t="str">
        <f>IF(ISTEXT('[7]Sektorski plasman'!F142)=TRUE,'[7]Sektorski plasman'!F142,"")</f>
        <v/>
      </c>
      <c r="F146" s="55" t="str">
        <f>IF(ISNUMBER('[7]Sektorski plasman'!D142)=TRUE,'[7]Sektorski plasman'!D142,"")</f>
        <v/>
      </c>
      <c r="G146" s="56" t="str">
        <f>IF(ISNUMBER('[7]Sektorski plasman'!G142)=TRUE,'[7]Sektorski plasman'!G142,"")</f>
        <v/>
      </c>
      <c r="H146" s="57" t="str">
        <f>IF(ISNUMBER('[7]Sektorski plasman'!H142)=TRUE,'[7]Sektorski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IF(ISTEXT('[7]Sektorski plasman'!B143)=TRUE,'[7]Sektorski plasman'!B143,"")</f>
        <v/>
      </c>
      <c r="C147" s="52" t="str">
        <f>IF(ISTEXT('[7]Sektorski plasman'!C143)=TRUE,'[7]Sektorski plasman'!C143,"")</f>
        <v/>
      </c>
      <c r="D147" s="53" t="str">
        <f>IF(ISNUMBER('[7]Sektorski plasman'!E143)=TRUE,'[7]Sektorski plasman'!E143,"")</f>
        <v/>
      </c>
      <c r="E147" s="54" t="str">
        <f>IF(ISTEXT('[7]Sektorski plasman'!F143)=TRUE,'[7]Sektorski plasman'!F143,"")</f>
        <v/>
      </c>
      <c r="F147" s="55" t="str">
        <f>IF(ISNUMBER('[7]Sektorski plasman'!D143)=TRUE,'[7]Sektorski plasman'!D143,"")</f>
        <v/>
      </c>
      <c r="G147" s="56" t="str">
        <f>IF(ISNUMBER('[7]Sektorski plasman'!G143)=TRUE,'[7]Sektorski plasman'!G143,"")</f>
        <v/>
      </c>
      <c r="H147" s="57" t="str">
        <f>IF(ISNUMBER('[7]Sektorski plasman'!H143)=TRUE,'[7]Sektorski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IF(ISTEXT('[7]Sektorski plasman'!B144)=TRUE,'[7]Sektorski plasman'!B144,"")</f>
        <v/>
      </c>
      <c r="C148" s="52" t="str">
        <f>IF(ISTEXT('[7]Sektorski plasman'!C144)=TRUE,'[7]Sektorski plasman'!C144,"")</f>
        <v/>
      </c>
      <c r="D148" s="53" t="str">
        <f>IF(ISNUMBER('[7]Sektorski plasman'!E144)=TRUE,'[7]Sektorski plasman'!E144,"")</f>
        <v/>
      </c>
      <c r="E148" s="54" t="str">
        <f>IF(ISTEXT('[7]Sektorski plasman'!F144)=TRUE,'[7]Sektorski plasman'!F144,"")</f>
        <v/>
      </c>
      <c r="F148" s="55" t="str">
        <f>IF(ISNUMBER('[7]Sektorski plasman'!D144)=TRUE,'[7]Sektorski plasman'!D144,"")</f>
        <v/>
      </c>
      <c r="G148" s="56" t="str">
        <f>IF(ISNUMBER('[7]Sektorski plasman'!G144)=TRUE,'[7]Sektorski plasman'!G144,"")</f>
        <v/>
      </c>
      <c r="H148" s="57" t="str">
        <f>IF(ISNUMBER('[7]Sektorski plasman'!H144)=TRUE,'[7]Sektorski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IF(ISTEXT('[7]Sektorski plasman'!B145)=TRUE,'[7]Sektorski plasman'!B145,"")</f>
        <v/>
      </c>
      <c r="C149" s="52" t="str">
        <f>IF(ISTEXT('[7]Sektorski plasman'!C145)=TRUE,'[7]Sektorski plasman'!C145,"")</f>
        <v/>
      </c>
      <c r="D149" s="53" t="str">
        <f>IF(ISNUMBER('[7]Sektorski plasman'!E145)=TRUE,'[7]Sektorski plasman'!E145,"")</f>
        <v/>
      </c>
      <c r="E149" s="54" t="str">
        <f>IF(ISTEXT('[7]Sektorski plasman'!F145)=TRUE,'[7]Sektorski plasman'!F145,"")</f>
        <v/>
      </c>
      <c r="F149" s="55" t="str">
        <f>IF(ISNUMBER('[7]Sektorski plasman'!D145)=TRUE,'[7]Sektorski plasman'!D145,"")</f>
        <v/>
      </c>
      <c r="G149" s="56" t="str">
        <f>IF(ISNUMBER('[7]Sektorski plasman'!G145)=TRUE,'[7]Sektorski plasman'!G145,"")</f>
        <v/>
      </c>
      <c r="H149" s="57" t="str">
        <f>IF(ISNUMBER('[7]Sektorski plasman'!H145)=TRUE,'[7]Sektorski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IF(ISTEXT('[7]Sektorski plasman'!B146)=TRUE,'[7]Sektorski plasman'!B146,"")</f>
        <v/>
      </c>
      <c r="C150" s="52" t="str">
        <f>IF(ISTEXT('[7]Sektorski plasman'!C146)=TRUE,'[7]Sektorski plasman'!C146,"")</f>
        <v/>
      </c>
      <c r="D150" s="53" t="str">
        <f>IF(ISNUMBER('[7]Sektorski plasman'!E146)=TRUE,'[7]Sektorski plasman'!E146,"")</f>
        <v/>
      </c>
      <c r="E150" s="54" t="str">
        <f>IF(ISTEXT('[7]Sektorski plasman'!F146)=TRUE,'[7]Sektorski plasman'!F146,"")</f>
        <v/>
      </c>
      <c r="F150" s="55" t="str">
        <f>IF(ISNUMBER('[7]Sektorski plasman'!D146)=TRUE,'[7]Sektorski plasman'!D146,"")</f>
        <v/>
      </c>
      <c r="G150" s="56" t="str">
        <f>IF(ISNUMBER('[7]Sektorski plasman'!G146)=TRUE,'[7]Sektorski plasman'!G146,"")</f>
        <v/>
      </c>
      <c r="H150" s="57" t="str">
        <f>IF(ISNUMBER('[7]Sektorski plasman'!H146)=TRUE,'[7]Sektorski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IF(ISTEXT('[7]Sektorski plasman'!B147)=TRUE,'[7]Sektorski plasman'!B147,"")</f>
        <v/>
      </c>
      <c r="C151" s="52" t="str">
        <f>IF(ISTEXT('[7]Sektorski plasman'!C147)=TRUE,'[7]Sektorski plasman'!C147,"")</f>
        <v/>
      </c>
      <c r="D151" s="53" t="str">
        <f>IF(ISNUMBER('[7]Sektorski plasman'!E147)=TRUE,'[7]Sektorski plasman'!E147,"")</f>
        <v/>
      </c>
      <c r="E151" s="54" t="str">
        <f>IF(ISTEXT('[7]Sektorski plasman'!F147)=TRUE,'[7]Sektorski plasman'!F147,"")</f>
        <v/>
      </c>
      <c r="F151" s="55" t="str">
        <f>IF(ISNUMBER('[7]Sektorski plasman'!D147)=TRUE,'[7]Sektorski plasman'!D147,"")</f>
        <v/>
      </c>
      <c r="G151" s="56" t="str">
        <f>IF(ISNUMBER('[7]Sektorski plasman'!G147)=TRUE,'[7]Sektorski plasman'!G147,"")</f>
        <v/>
      </c>
      <c r="H151" s="57" t="str">
        <f>IF(ISNUMBER('[7]Sektorski plasman'!H147)=TRUE,'[7]Sektorski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IF(ISTEXT('[7]Sektorski plasman'!B148)=TRUE,'[7]Sektorski plasman'!B148,"")</f>
        <v/>
      </c>
      <c r="C152" s="52" t="str">
        <f>IF(ISTEXT('[7]Sektorski plasman'!C148)=TRUE,'[7]Sektorski plasman'!C148,"")</f>
        <v/>
      </c>
      <c r="D152" s="53" t="str">
        <f>IF(ISNUMBER('[7]Sektorski plasman'!E148)=TRUE,'[7]Sektorski plasman'!E148,"")</f>
        <v/>
      </c>
      <c r="E152" s="54" t="str">
        <f>IF(ISTEXT('[7]Sektorski plasman'!F148)=TRUE,'[7]Sektorski plasman'!F148,"")</f>
        <v/>
      </c>
      <c r="F152" s="55" t="str">
        <f>IF(ISNUMBER('[7]Sektorski plasman'!D148)=TRUE,'[7]Sektorski plasman'!D148,"")</f>
        <v/>
      </c>
      <c r="G152" s="56" t="str">
        <f>IF(ISNUMBER('[7]Sektorski plasman'!G148)=TRUE,'[7]Sektorski plasman'!G148,"")</f>
        <v/>
      </c>
      <c r="H152" s="57" t="str">
        <f>IF(ISNUMBER('[7]Sektorski plasman'!H148)=TRUE,'[7]Sektorski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IF(ISTEXT('[7]Sektorski plasman'!B149)=TRUE,'[7]Sektorski plasman'!B149,"")</f>
        <v/>
      </c>
      <c r="C153" s="52" t="str">
        <f>IF(ISTEXT('[7]Sektorski plasman'!C149)=TRUE,'[7]Sektorski plasman'!C149,"")</f>
        <v/>
      </c>
      <c r="D153" s="53" t="str">
        <f>IF(ISNUMBER('[7]Sektorski plasman'!E149)=TRUE,'[7]Sektorski plasman'!E149,"")</f>
        <v/>
      </c>
      <c r="E153" s="54" t="str">
        <f>IF(ISTEXT('[7]Sektorski plasman'!F149)=TRUE,'[7]Sektorski plasman'!F149,"")</f>
        <v/>
      </c>
      <c r="F153" s="55" t="str">
        <f>IF(ISNUMBER('[7]Sektorski plasman'!D149)=TRUE,'[7]Sektorski plasman'!D149,"")</f>
        <v/>
      </c>
      <c r="G153" s="56" t="str">
        <f>IF(ISNUMBER('[7]Sektorski plasman'!G149)=TRUE,'[7]Sektorski plasman'!G149,"")</f>
        <v/>
      </c>
      <c r="H153" s="57" t="str">
        <f>IF(ISNUMBER('[7]Sektorski plasman'!H149)=TRUE,'[7]Sektorski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IF(ISTEXT('[7]Sektorski plasman'!B150)=TRUE,'[7]Sektorski plasman'!B150,"")</f>
        <v/>
      </c>
      <c r="C154" s="52" t="str">
        <f>IF(ISTEXT('[7]Sektorski plasman'!C150)=TRUE,'[7]Sektorski plasman'!C150,"")</f>
        <v/>
      </c>
      <c r="D154" s="53" t="str">
        <f>IF(ISNUMBER('[7]Sektorski plasman'!E150)=TRUE,'[7]Sektorski plasman'!E150,"")</f>
        <v/>
      </c>
      <c r="E154" s="54" t="str">
        <f>IF(ISTEXT('[7]Sektorski plasman'!F150)=TRUE,'[7]Sektorski plasman'!F150,"")</f>
        <v/>
      </c>
      <c r="F154" s="55" t="str">
        <f>IF(ISNUMBER('[7]Sektorski plasman'!D150)=TRUE,'[7]Sektorski plasman'!D150,"")</f>
        <v/>
      </c>
      <c r="G154" s="56" t="str">
        <f>IF(ISNUMBER('[7]Sektorski plasman'!G150)=TRUE,'[7]Sektorski plasman'!G150,"")</f>
        <v/>
      </c>
      <c r="H154" s="57" t="str">
        <f>IF(ISNUMBER('[7]Sektorski plasman'!H150)=TRUE,'[7]Sektorski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IF(ISTEXT('[7]Sektorski plasman'!B151)=TRUE,'[7]Sektorski plasman'!B151,"")</f>
        <v/>
      </c>
      <c r="C155" s="52" t="str">
        <f>IF(ISTEXT('[7]Sektorski plasman'!C151)=TRUE,'[7]Sektorski plasman'!C151,"")</f>
        <v/>
      </c>
      <c r="D155" s="53" t="str">
        <f>IF(ISNUMBER('[7]Sektorski plasman'!E151)=TRUE,'[7]Sektorski plasman'!E151,"")</f>
        <v/>
      </c>
      <c r="E155" s="54" t="str">
        <f>IF(ISTEXT('[7]Sektorski plasman'!F151)=TRUE,'[7]Sektorski plasman'!F151,"")</f>
        <v/>
      </c>
      <c r="F155" s="55" t="str">
        <f>IF(ISNUMBER('[7]Sektorski plasman'!D151)=TRUE,'[7]Sektorski plasman'!D151,"")</f>
        <v/>
      </c>
      <c r="G155" s="56" t="str">
        <f>IF(ISNUMBER('[7]Sektorski plasman'!G151)=TRUE,'[7]Sektorski plasman'!G151,"")</f>
        <v/>
      </c>
      <c r="H155" s="57" t="str">
        <f>IF(ISNUMBER('[7]Sektorski plasman'!H151)=TRUE,'[7]Sektorski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IF(ISTEXT('[7]Sektorski plasman'!B152)=TRUE,'[7]Sektorski plasman'!B152,"")</f>
        <v/>
      </c>
      <c r="C156" s="52" t="str">
        <f>IF(ISTEXT('[7]Sektorski plasman'!C152)=TRUE,'[7]Sektorski plasman'!C152,"")</f>
        <v/>
      </c>
      <c r="D156" s="53" t="str">
        <f>IF(ISNUMBER('[7]Sektorski plasman'!E152)=TRUE,'[7]Sektorski plasman'!E152,"")</f>
        <v/>
      </c>
      <c r="E156" s="54" t="str">
        <f>IF(ISTEXT('[7]Sektorski plasman'!F152)=TRUE,'[7]Sektorski plasman'!F152,"")</f>
        <v/>
      </c>
      <c r="F156" s="55" t="str">
        <f>IF(ISNUMBER('[7]Sektorski plasman'!D152)=TRUE,'[7]Sektorski plasman'!D152,"")</f>
        <v/>
      </c>
      <c r="G156" s="56" t="str">
        <f>IF(ISNUMBER('[7]Sektorski plasman'!G152)=TRUE,'[7]Sektorski plasman'!G152,"")</f>
        <v/>
      </c>
      <c r="H156" s="57" t="str">
        <f>IF(ISNUMBER('[7]Sektorski plasman'!H152)=TRUE,'[7]Sektorski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IF(ISTEXT('[7]Sektorski plasman'!B153)=TRUE,'[7]Sektorski plasman'!B153,"")</f>
        <v/>
      </c>
      <c r="C157" s="52" t="str">
        <f>IF(ISTEXT('[7]Sektorski plasman'!C153)=TRUE,'[7]Sektorski plasman'!C153,"")</f>
        <v/>
      </c>
      <c r="D157" s="53" t="str">
        <f>IF(ISNUMBER('[7]Sektorski plasman'!E153)=TRUE,'[7]Sektorski plasman'!E153,"")</f>
        <v/>
      </c>
      <c r="E157" s="54" t="str">
        <f>IF(ISTEXT('[7]Sektorski plasman'!F153)=TRUE,'[7]Sektorski plasman'!F153,"")</f>
        <v/>
      </c>
      <c r="F157" s="55" t="str">
        <f>IF(ISNUMBER('[7]Sektorski plasman'!D153)=TRUE,'[7]Sektorski plasman'!D153,"")</f>
        <v/>
      </c>
      <c r="G157" s="56" t="str">
        <f>IF(ISNUMBER('[7]Sektorski plasman'!G153)=TRUE,'[7]Sektorski plasman'!G153,"")</f>
        <v/>
      </c>
      <c r="H157" s="57" t="str">
        <f>IF(ISNUMBER('[7]Sektorski plasman'!H153)=TRUE,'[7]Sektorski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IF(ISTEXT('[7]Sektorski plasman'!B154)=TRUE,'[7]Sektorski plasman'!B154,"")</f>
        <v/>
      </c>
      <c r="C158" s="52" t="str">
        <f>IF(ISTEXT('[7]Sektorski plasman'!C154)=TRUE,'[7]Sektorski plasman'!C154,"")</f>
        <v/>
      </c>
      <c r="D158" s="53" t="str">
        <f>IF(ISNUMBER('[7]Sektorski plasman'!E154)=TRUE,'[7]Sektorski plasman'!E154,"")</f>
        <v/>
      </c>
      <c r="E158" s="54" t="str">
        <f>IF(ISTEXT('[7]Sektorski plasman'!F154)=TRUE,'[7]Sektorski plasman'!F154,"")</f>
        <v/>
      </c>
      <c r="F158" s="55" t="str">
        <f>IF(ISNUMBER('[7]Sektorski plasman'!D154)=TRUE,'[7]Sektorski plasman'!D154,"")</f>
        <v/>
      </c>
      <c r="G158" s="56" t="str">
        <f>IF(ISNUMBER('[7]Sektorski plasman'!G154)=TRUE,'[7]Sektorski plasman'!G154,"")</f>
        <v/>
      </c>
      <c r="H158" s="57" t="str">
        <f>IF(ISNUMBER('[7]Sektorski plasman'!H154)=TRUE,'[7]Sektorski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IF(ISTEXT('[7]Sektorski plasman'!B155)=TRUE,'[7]Sektorski plasman'!B155,"")</f>
        <v/>
      </c>
      <c r="C159" s="60" t="str">
        <f>IF(ISTEXT('[7]Sektorski plasman'!C155)=TRUE,'[7]Sektorski plasman'!C155,"")</f>
        <v/>
      </c>
      <c r="D159" s="61" t="str">
        <f>IF(ISNUMBER('[7]Sektorski plasman'!E155)=TRUE,'[7]Sektorski plasman'!E155,"")</f>
        <v/>
      </c>
      <c r="E159" s="62" t="str">
        <f>IF(ISTEXT('[7]Sektorski plasman'!F155)=TRUE,'[7]Sektorski plasman'!F155,"")</f>
        <v/>
      </c>
      <c r="F159" s="63" t="str">
        <f>IF(ISNUMBER('[7]Sektorski plasman'!D155)=TRUE,'[7]Sektorski plasman'!D155,"")</f>
        <v/>
      </c>
      <c r="G159" s="64" t="str">
        <f>IF(ISNUMBER('[7]Sektorski plasman'!G155)=TRUE,'[7]Sektorski plasman'!G155,"")</f>
        <v/>
      </c>
      <c r="H159" s="57" t="str">
        <f>IF(ISNUMBER('[7]Sektorski plasman'!H155)=TRUE,'[7]Sektorski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D914-D037-413F-8884-06228055A05F}">
  <sheetPr codeName="List3">
    <tabColor rgb="FF00B0F0"/>
    <pageSetUpPr fitToPage="1"/>
  </sheetPr>
  <dimension ref="A1:AE53"/>
  <sheetViews>
    <sheetView showRowColHeaders="0" tabSelected="1" zoomScaleNormal="100" workbookViewId="0">
      <selection activeCell="N25" sqref="N25"/>
    </sheetView>
  </sheetViews>
  <sheetFormatPr defaultRowHeight="15" x14ac:dyDescent="0.2"/>
  <cols>
    <col min="1" max="1" width="5.140625" style="145" customWidth="1"/>
    <col min="2" max="2" width="21.85546875" style="149" bestFit="1" customWidth="1"/>
    <col min="3" max="3" width="19.85546875" style="146" customWidth="1"/>
    <col min="4" max="4" width="4.7109375" style="146" customWidth="1"/>
    <col min="5" max="5" width="7.85546875" style="147" customWidth="1"/>
    <col min="6" max="6" width="4.7109375" style="146" customWidth="1"/>
    <col min="7" max="7" width="9.28515625" style="147" customWidth="1"/>
    <col min="8" max="8" width="4.7109375" style="146" customWidth="1"/>
    <col min="9" max="9" width="9.28515625" style="147" customWidth="1"/>
    <col min="10" max="10" width="4.7109375" style="146" customWidth="1"/>
    <col min="11" max="11" width="9.28515625" style="147" customWidth="1"/>
    <col min="12" max="12" width="4.7109375" style="146" customWidth="1"/>
    <col min="13" max="13" width="9.28515625" style="147" customWidth="1"/>
    <col min="14" max="14" width="4.7109375" style="146" customWidth="1"/>
    <col min="15" max="15" width="9.28515625" style="147" customWidth="1"/>
    <col min="16" max="16" width="4.7109375" style="146" customWidth="1"/>
    <col min="17" max="17" width="9.28515625" style="147" customWidth="1"/>
    <col min="18" max="18" width="4.7109375" style="146" customWidth="1"/>
    <col min="19" max="19" width="9.28515625" style="147" customWidth="1"/>
    <col min="20" max="20" width="10.85546875" style="147" customWidth="1"/>
    <col min="21" max="21" width="6.7109375" style="146" customWidth="1"/>
    <col min="22" max="22" width="10" style="147" customWidth="1"/>
    <col min="23" max="23" width="10.5703125" style="146" customWidth="1"/>
    <col min="24" max="26" width="9.140625" style="146" hidden="1" customWidth="1"/>
    <col min="27" max="27" width="10.85546875" style="146" hidden="1" customWidth="1"/>
    <col min="28" max="28" width="15.5703125" style="146" hidden="1" customWidth="1"/>
    <col min="29" max="29" width="14.5703125" style="146" hidden="1" customWidth="1"/>
    <col min="30" max="31" width="9.140625" style="146" hidden="1" customWidth="1"/>
    <col min="32" max="16384" width="9.140625" style="146"/>
  </cols>
  <sheetData>
    <row r="1" spans="1:31" ht="23.25" x14ac:dyDescent="0.35">
      <c r="B1" s="327" t="s">
        <v>14</v>
      </c>
      <c r="C1" s="327"/>
      <c r="K1" s="148" t="s">
        <v>15</v>
      </c>
      <c r="Q1" s="146"/>
    </row>
    <row r="2" spans="1:31" ht="23.25" x14ac:dyDescent="0.35">
      <c r="B2" s="328"/>
      <c r="C2" s="328"/>
      <c r="K2" s="148" t="s">
        <v>76</v>
      </c>
    </row>
    <row r="3" spans="1:31" ht="23.25" x14ac:dyDescent="0.35">
      <c r="K3" s="148" t="s">
        <v>16</v>
      </c>
    </row>
    <row r="4" spans="1:31" ht="15.75" thickBot="1" x14ac:dyDescent="0.25">
      <c r="B4" s="150"/>
      <c r="D4" s="151"/>
      <c r="E4" s="152"/>
      <c r="H4" s="151"/>
      <c r="I4" s="152"/>
      <c r="L4" s="151"/>
      <c r="M4" s="152"/>
      <c r="P4" s="151"/>
      <c r="Q4" s="152"/>
    </row>
    <row r="5" spans="1:31" ht="27.75" customHeight="1" thickTop="1" x14ac:dyDescent="0.2">
      <c r="A5" s="329" t="s">
        <v>17</v>
      </c>
      <c r="B5" s="331" t="s">
        <v>18</v>
      </c>
      <c r="C5" s="333" t="s">
        <v>19</v>
      </c>
      <c r="D5" s="325" t="s">
        <v>20</v>
      </c>
      <c r="E5" s="326"/>
      <c r="F5" s="335" t="s">
        <v>21</v>
      </c>
      <c r="G5" s="336"/>
      <c r="H5" s="325" t="s">
        <v>22</v>
      </c>
      <c r="I5" s="326"/>
      <c r="J5" s="335" t="s">
        <v>23</v>
      </c>
      <c r="K5" s="336"/>
      <c r="L5" s="325" t="s">
        <v>24</v>
      </c>
      <c r="M5" s="326"/>
      <c r="N5" s="335" t="s">
        <v>25</v>
      </c>
      <c r="O5" s="336"/>
      <c r="P5" s="325" t="s">
        <v>26</v>
      </c>
      <c r="Q5" s="326"/>
      <c r="R5" s="335" t="s">
        <v>27</v>
      </c>
      <c r="S5" s="336"/>
      <c r="T5" s="153" t="s">
        <v>28</v>
      </c>
      <c r="U5" s="337" t="s">
        <v>29</v>
      </c>
      <c r="V5" s="338"/>
      <c r="W5" s="339"/>
    </row>
    <row r="6" spans="1:31" ht="39.950000000000003" customHeight="1" x14ac:dyDescent="0.2">
      <c r="A6" s="330"/>
      <c r="B6" s="332"/>
      <c r="C6" s="334"/>
      <c r="D6" s="343" t="s">
        <v>77</v>
      </c>
      <c r="E6" s="344"/>
      <c r="F6" s="345" t="s">
        <v>78</v>
      </c>
      <c r="G6" s="344"/>
      <c r="H6" s="346" t="s">
        <v>79</v>
      </c>
      <c r="I6" s="347"/>
      <c r="J6" s="346" t="s">
        <v>80</v>
      </c>
      <c r="K6" s="347"/>
      <c r="L6" s="346" t="s">
        <v>81</v>
      </c>
      <c r="M6" s="347"/>
      <c r="N6" s="348" t="s">
        <v>82</v>
      </c>
      <c r="O6" s="349"/>
      <c r="P6" s="350"/>
      <c r="Q6" s="347"/>
      <c r="R6" s="350"/>
      <c r="S6" s="347"/>
      <c r="T6" s="154">
        <v>-0.5</v>
      </c>
      <c r="U6" s="340"/>
      <c r="V6" s="341"/>
      <c r="W6" s="342"/>
    </row>
    <row r="7" spans="1:31" ht="12.75" customHeight="1" x14ac:dyDescent="0.2">
      <c r="A7" s="330"/>
      <c r="B7" s="332"/>
      <c r="C7" s="334"/>
      <c r="D7" s="155"/>
      <c r="E7" s="156"/>
      <c r="F7" s="155"/>
      <c r="G7" s="157"/>
      <c r="H7" s="158"/>
      <c r="I7" s="156"/>
      <c r="J7" s="155"/>
      <c r="K7" s="157"/>
      <c r="L7" s="158"/>
      <c r="M7" s="156"/>
      <c r="N7" s="155"/>
      <c r="O7" s="159"/>
      <c r="P7" s="158"/>
      <c r="Q7" s="159"/>
      <c r="R7" s="158"/>
      <c r="S7" s="157"/>
      <c r="T7" s="160"/>
      <c r="U7" s="158"/>
      <c r="V7" s="161"/>
      <c r="W7" s="162"/>
      <c r="X7" s="163"/>
    </row>
    <row r="8" spans="1:31" ht="12.75" customHeight="1" x14ac:dyDescent="0.2">
      <c r="A8" s="164"/>
      <c r="B8" s="165"/>
      <c r="C8" s="166"/>
      <c r="D8" s="167" t="s">
        <v>30</v>
      </c>
      <c r="E8" s="168" t="s">
        <v>31</v>
      </c>
      <c r="F8" s="167" t="s">
        <v>30</v>
      </c>
      <c r="G8" s="169" t="s">
        <v>31</v>
      </c>
      <c r="H8" s="170" t="s">
        <v>30</v>
      </c>
      <c r="I8" s="168" t="s">
        <v>31</v>
      </c>
      <c r="J8" s="167" t="s">
        <v>30</v>
      </c>
      <c r="K8" s="169" t="s">
        <v>31</v>
      </c>
      <c r="L8" s="170" t="s">
        <v>30</v>
      </c>
      <c r="M8" s="168" t="s">
        <v>31</v>
      </c>
      <c r="N8" s="167" t="s">
        <v>30</v>
      </c>
      <c r="O8" s="171" t="s">
        <v>31</v>
      </c>
      <c r="P8" s="170" t="s">
        <v>30</v>
      </c>
      <c r="Q8" s="168" t="s">
        <v>31</v>
      </c>
      <c r="R8" s="167" t="s">
        <v>30</v>
      </c>
      <c r="S8" s="169" t="s">
        <v>31</v>
      </c>
      <c r="T8" s="172"/>
      <c r="U8" s="170" t="s">
        <v>30</v>
      </c>
      <c r="V8" s="173" t="s">
        <v>32</v>
      </c>
      <c r="W8" s="174" t="s">
        <v>33</v>
      </c>
    </row>
    <row r="9" spans="1:31" ht="12.75" customHeight="1" thickBot="1" x14ac:dyDescent="0.25">
      <c r="A9" s="175"/>
      <c r="B9" s="176"/>
      <c r="C9" s="177"/>
      <c r="D9" s="178"/>
      <c r="E9" s="179"/>
      <c r="F9" s="178"/>
      <c r="G9" s="180"/>
      <c r="H9" s="178"/>
      <c r="I9" s="179"/>
      <c r="J9" s="178"/>
      <c r="K9" s="180"/>
      <c r="L9" s="178"/>
      <c r="M9" s="179"/>
      <c r="N9" s="178"/>
      <c r="O9" s="180"/>
      <c r="P9" s="178"/>
      <c r="Q9" s="179"/>
      <c r="R9" s="178"/>
      <c r="S9" s="180"/>
      <c r="T9" s="181"/>
      <c r="U9" s="182"/>
      <c r="V9" s="183"/>
      <c r="W9" s="184"/>
      <c r="AD9" s="146" t="s">
        <v>34</v>
      </c>
      <c r="AE9" s="185">
        <v>0.5</v>
      </c>
    </row>
    <row r="10" spans="1:31" s="193" customFormat="1" ht="15" customHeight="1" thickTop="1" x14ac:dyDescent="0.2">
      <c r="A10" s="186">
        <v>1</v>
      </c>
      <c r="B10" s="187" t="s">
        <v>89</v>
      </c>
      <c r="C10" s="188" t="s">
        <v>42</v>
      </c>
      <c r="D10" s="300">
        <v>3</v>
      </c>
      <c r="E10" s="301">
        <v>5155</v>
      </c>
      <c r="F10" s="302">
        <v>1</v>
      </c>
      <c r="G10" s="303">
        <v>2110</v>
      </c>
      <c r="H10" s="304">
        <v>1</v>
      </c>
      <c r="I10" s="305">
        <v>3372</v>
      </c>
      <c r="J10" s="302"/>
      <c r="K10" s="306"/>
      <c r="L10" s="304"/>
      <c r="M10" s="305"/>
      <c r="N10" s="302"/>
      <c r="O10" s="306"/>
      <c r="P10" s="304"/>
      <c r="Q10" s="305"/>
      <c r="R10" s="302"/>
      <c r="S10" s="306"/>
      <c r="T10" s="189">
        <f t="shared" ref="T10:T49" si="0">IF( ISNUMBER(AE10)=TRUE,AE10,"")</f>
        <v>1.5</v>
      </c>
      <c r="U10" s="190">
        <f t="shared" ref="U10:U49" si="1">IF(ISNUMBER(D10)=TRUE,SUM(D10,F10,H10,J10,L10,N10,P10,R10)-T10,"")</f>
        <v>3.5</v>
      </c>
      <c r="V10" s="191">
        <f t="shared" ref="V10:V49" si="2">IF(ISNUMBER(E10)=TRUE,SUM(E10,G10,I10,K10,M10,O10,Q10,S10),"")</f>
        <v>10637</v>
      </c>
      <c r="W10" s="192">
        <f t="shared" ref="W10:W49" si="3">IF(ISNUMBER(AC10)=TRUE,AC10,"")</f>
        <v>1</v>
      </c>
      <c r="X10" s="193">
        <f t="shared" ref="X10:X49" si="4">IF(ISNUMBER(W10)=TRUE,1,"")</f>
        <v>1</v>
      </c>
      <c r="Y10" s="193">
        <f>IF(ISNUMBER(U10)=TRUE,U10,"")</f>
        <v>3.5</v>
      </c>
      <c r="Z10" s="193">
        <f>IF(ISNUMBER(V10)=TRUE,V10,"")</f>
        <v>10637</v>
      </c>
      <c r="AA10" s="194">
        <f t="shared" ref="AA10:AA49" si="5">MAX(E10,G10,I10,K10,M10,O10,Q10,S10)</f>
        <v>5155</v>
      </c>
      <c r="AB10" s="193">
        <f>IF(ISNUMBER(Y10)=TRUE,Y10-Z10/100000-AA10/1000000000,"")</f>
        <v>3.3936248449999997</v>
      </c>
      <c r="AC10" s="193">
        <f t="shared" ref="AC10:AC49" si="6">IF(ISNUMBER(AB10)=TRUE,RANK(AB10,$AB$10:$AB$49,1),"")</f>
        <v>1</v>
      </c>
      <c r="AD10" s="193">
        <f t="shared" ref="AD10:AD49" si="7">IF(OR(ISNUMBER(D10)=TRUE,ISNUMBER(F10)=TRUE,ISNUMBER(H10)=TRUE,ISNUMBER(J10)=TRUE,ISNUMBER(L10)=TRUE,ISNUMBER(N10)=TRUE,ISNUMBER(P10)=TRUE,ISNUMBER(R10)=TRUE),MAX(D10,F10,H10,J10,L10,N10,P10,R10),"")</f>
        <v>3</v>
      </c>
      <c r="AE10" s="193">
        <f>IF(ISNUMBER(AD10),AD10*50%,"")</f>
        <v>1.5</v>
      </c>
    </row>
    <row r="11" spans="1:31" s="193" customFormat="1" ht="15" customHeight="1" x14ac:dyDescent="0.2">
      <c r="A11" s="195">
        <v>2</v>
      </c>
      <c r="B11" s="196" t="s">
        <v>87</v>
      </c>
      <c r="C11" s="197" t="s">
        <v>88</v>
      </c>
      <c r="D11" s="307">
        <v>2</v>
      </c>
      <c r="E11" s="308">
        <v>3705</v>
      </c>
      <c r="F11" s="309">
        <v>6</v>
      </c>
      <c r="G11" s="310">
        <v>825</v>
      </c>
      <c r="H11" s="311">
        <v>2</v>
      </c>
      <c r="I11" s="312">
        <v>2363</v>
      </c>
      <c r="J11" s="309"/>
      <c r="K11" s="310"/>
      <c r="L11" s="311"/>
      <c r="M11" s="312"/>
      <c r="N11" s="309"/>
      <c r="O11" s="310"/>
      <c r="P11" s="311"/>
      <c r="Q11" s="312"/>
      <c r="R11" s="309"/>
      <c r="S11" s="310"/>
      <c r="T11" s="189">
        <f t="shared" si="0"/>
        <v>3</v>
      </c>
      <c r="U11" s="190">
        <f t="shared" si="1"/>
        <v>7</v>
      </c>
      <c r="V11" s="191">
        <f t="shared" si="2"/>
        <v>6893</v>
      </c>
      <c r="W11" s="192">
        <f t="shared" si="3"/>
        <v>2</v>
      </c>
      <c r="X11" s="193">
        <f t="shared" si="4"/>
        <v>1</v>
      </c>
      <c r="Y11" s="193">
        <f t="shared" ref="Y11:Z49" si="8">IF(ISNUMBER(U11)=TRUE,U11,"")</f>
        <v>7</v>
      </c>
      <c r="Z11" s="193">
        <f t="shared" si="8"/>
        <v>6893</v>
      </c>
      <c r="AA11" s="194">
        <f t="shared" si="5"/>
        <v>3705</v>
      </c>
      <c r="AB11" s="193">
        <f t="shared" ref="AB11:AB49" si="9">IF(ISNUMBER(Y11)=TRUE,Y11-Z11/100000-AA11/1000000000,"")</f>
        <v>6.9310662949999999</v>
      </c>
      <c r="AC11" s="193">
        <f t="shared" si="6"/>
        <v>2</v>
      </c>
      <c r="AD11" s="193">
        <f t="shared" si="7"/>
        <v>6</v>
      </c>
      <c r="AE11" s="193">
        <f t="shared" ref="AE11:AE49" si="10">IF(ISNUMBER(AD11),AD11*50%,"")</f>
        <v>3</v>
      </c>
    </row>
    <row r="12" spans="1:31" s="193" customFormat="1" ht="15" customHeight="1" x14ac:dyDescent="0.2">
      <c r="A12" s="195">
        <v>3</v>
      </c>
      <c r="B12" s="196" t="s">
        <v>94</v>
      </c>
      <c r="C12" s="197" t="s">
        <v>35</v>
      </c>
      <c r="D12" s="307">
        <v>4.5</v>
      </c>
      <c r="E12" s="308">
        <v>3255</v>
      </c>
      <c r="F12" s="309">
        <v>3</v>
      </c>
      <c r="G12" s="310">
        <v>1335</v>
      </c>
      <c r="H12" s="311">
        <v>3</v>
      </c>
      <c r="I12" s="312">
        <v>2040</v>
      </c>
      <c r="J12" s="309"/>
      <c r="K12" s="310"/>
      <c r="L12" s="311"/>
      <c r="M12" s="312"/>
      <c r="N12" s="309"/>
      <c r="O12" s="310"/>
      <c r="P12" s="311"/>
      <c r="Q12" s="312"/>
      <c r="R12" s="309"/>
      <c r="S12" s="310"/>
      <c r="T12" s="189">
        <f t="shared" si="0"/>
        <v>2.25</v>
      </c>
      <c r="U12" s="190">
        <f t="shared" si="1"/>
        <v>8.25</v>
      </c>
      <c r="V12" s="191">
        <f t="shared" si="2"/>
        <v>6630</v>
      </c>
      <c r="W12" s="192">
        <f t="shared" si="3"/>
        <v>3</v>
      </c>
      <c r="X12" s="193">
        <f t="shared" si="4"/>
        <v>1</v>
      </c>
      <c r="Y12" s="193">
        <f t="shared" si="8"/>
        <v>8.25</v>
      </c>
      <c r="Z12" s="193">
        <f t="shared" si="8"/>
        <v>6630</v>
      </c>
      <c r="AA12" s="194">
        <f t="shared" si="5"/>
        <v>3255</v>
      </c>
      <c r="AB12" s="193">
        <f t="shared" si="9"/>
        <v>8.1836967450000007</v>
      </c>
      <c r="AC12" s="193">
        <f t="shared" si="6"/>
        <v>3</v>
      </c>
      <c r="AD12" s="193">
        <f t="shared" si="7"/>
        <v>4.5</v>
      </c>
      <c r="AE12" s="193">
        <f t="shared" si="10"/>
        <v>2.25</v>
      </c>
    </row>
    <row r="13" spans="1:31" s="193" customFormat="1" ht="15" customHeight="1" x14ac:dyDescent="0.2">
      <c r="A13" s="186">
        <v>4</v>
      </c>
      <c r="B13" s="196" t="s">
        <v>85</v>
      </c>
      <c r="C13" s="197" t="s">
        <v>86</v>
      </c>
      <c r="D13" s="307">
        <v>2</v>
      </c>
      <c r="E13" s="308">
        <v>5500</v>
      </c>
      <c r="F13" s="309">
        <v>3</v>
      </c>
      <c r="G13" s="310">
        <v>1660</v>
      </c>
      <c r="H13" s="311">
        <v>7</v>
      </c>
      <c r="I13" s="312">
        <v>1425</v>
      </c>
      <c r="J13" s="309"/>
      <c r="K13" s="310"/>
      <c r="L13" s="311"/>
      <c r="M13" s="312"/>
      <c r="N13" s="309"/>
      <c r="O13" s="310"/>
      <c r="P13" s="311"/>
      <c r="Q13" s="312"/>
      <c r="R13" s="309"/>
      <c r="S13" s="310"/>
      <c r="T13" s="189">
        <f t="shared" si="0"/>
        <v>3.5</v>
      </c>
      <c r="U13" s="190">
        <f t="shared" si="1"/>
        <v>8.5</v>
      </c>
      <c r="V13" s="191">
        <f t="shared" si="2"/>
        <v>8585</v>
      </c>
      <c r="W13" s="192">
        <f t="shared" si="3"/>
        <v>4</v>
      </c>
      <c r="X13" s="193">
        <f t="shared" si="4"/>
        <v>1</v>
      </c>
      <c r="Y13" s="193">
        <f t="shared" si="8"/>
        <v>8.5</v>
      </c>
      <c r="Z13" s="193">
        <f t="shared" si="8"/>
        <v>8585</v>
      </c>
      <c r="AA13" s="194">
        <f t="shared" si="5"/>
        <v>5500</v>
      </c>
      <c r="AB13" s="193">
        <f t="shared" si="9"/>
        <v>8.414144499999999</v>
      </c>
      <c r="AC13" s="193">
        <f t="shared" si="6"/>
        <v>4</v>
      </c>
      <c r="AD13" s="193">
        <f t="shared" si="7"/>
        <v>7</v>
      </c>
      <c r="AE13" s="193">
        <f t="shared" si="10"/>
        <v>3.5</v>
      </c>
    </row>
    <row r="14" spans="1:31" s="193" customFormat="1" ht="15" customHeight="1" x14ac:dyDescent="0.2">
      <c r="A14" s="195">
        <v>5</v>
      </c>
      <c r="B14" s="196" t="s">
        <v>103</v>
      </c>
      <c r="C14" s="197" t="s">
        <v>39</v>
      </c>
      <c r="D14" s="307">
        <v>9</v>
      </c>
      <c r="E14" s="308">
        <v>640</v>
      </c>
      <c r="F14" s="309">
        <v>2</v>
      </c>
      <c r="G14" s="310">
        <v>1705</v>
      </c>
      <c r="H14" s="311">
        <v>2</v>
      </c>
      <c r="I14" s="312">
        <v>1940</v>
      </c>
      <c r="J14" s="309"/>
      <c r="K14" s="310"/>
      <c r="L14" s="311"/>
      <c r="M14" s="312"/>
      <c r="N14" s="309"/>
      <c r="O14" s="310"/>
      <c r="P14" s="311"/>
      <c r="Q14" s="312"/>
      <c r="R14" s="309"/>
      <c r="S14" s="310"/>
      <c r="T14" s="189">
        <f t="shared" si="0"/>
        <v>4.5</v>
      </c>
      <c r="U14" s="190">
        <f t="shared" si="1"/>
        <v>8.5</v>
      </c>
      <c r="V14" s="191">
        <f t="shared" si="2"/>
        <v>4285</v>
      </c>
      <c r="W14" s="192">
        <f t="shared" si="3"/>
        <v>5</v>
      </c>
      <c r="X14" s="193">
        <f t="shared" si="4"/>
        <v>1</v>
      </c>
      <c r="Y14" s="193">
        <f t="shared" si="8"/>
        <v>8.5</v>
      </c>
      <c r="Z14" s="193">
        <f t="shared" si="8"/>
        <v>4285</v>
      </c>
      <c r="AA14" s="194">
        <f t="shared" si="5"/>
        <v>1940</v>
      </c>
      <c r="AB14" s="193">
        <f t="shared" si="9"/>
        <v>8.4571480599999997</v>
      </c>
      <c r="AC14" s="193">
        <f t="shared" si="6"/>
        <v>5</v>
      </c>
      <c r="AD14" s="193">
        <f t="shared" si="7"/>
        <v>9</v>
      </c>
      <c r="AE14" s="193">
        <f t="shared" si="10"/>
        <v>4.5</v>
      </c>
    </row>
    <row r="15" spans="1:31" s="193" customFormat="1" ht="15" customHeight="1" x14ac:dyDescent="0.2">
      <c r="A15" s="195">
        <v>6</v>
      </c>
      <c r="B15" s="196" t="s">
        <v>97</v>
      </c>
      <c r="C15" s="197" t="s">
        <v>38</v>
      </c>
      <c r="D15" s="307">
        <v>7</v>
      </c>
      <c r="E15" s="308">
        <v>3475</v>
      </c>
      <c r="F15" s="309">
        <v>5</v>
      </c>
      <c r="G15" s="310">
        <v>1550</v>
      </c>
      <c r="H15" s="311">
        <v>1</v>
      </c>
      <c r="I15" s="312">
        <v>2437</v>
      </c>
      <c r="J15" s="309"/>
      <c r="K15" s="310"/>
      <c r="L15" s="311"/>
      <c r="M15" s="312"/>
      <c r="N15" s="309"/>
      <c r="O15" s="310"/>
      <c r="P15" s="311"/>
      <c r="Q15" s="312"/>
      <c r="R15" s="309"/>
      <c r="S15" s="310"/>
      <c r="T15" s="189">
        <f t="shared" si="0"/>
        <v>3.5</v>
      </c>
      <c r="U15" s="190">
        <f t="shared" si="1"/>
        <v>9.5</v>
      </c>
      <c r="V15" s="191">
        <f t="shared" si="2"/>
        <v>7462</v>
      </c>
      <c r="W15" s="192">
        <f t="shared" si="3"/>
        <v>6</v>
      </c>
      <c r="X15" s="193">
        <f t="shared" si="4"/>
        <v>1</v>
      </c>
      <c r="Y15" s="193">
        <f t="shared" si="8"/>
        <v>9.5</v>
      </c>
      <c r="Z15" s="193">
        <f t="shared" si="8"/>
        <v>7462</v>
      </c>
      <c r="AA15" s="194">
        <f t="shared" si="5"/>
        <v>3475</v>
      </c>
      <c r="AB15" s="193">
        <f t="shared" si="9"/>
        <v>9.4253765250000008</v>
      </c>
      <c r="AC15" s="193">
        <f t="shared" si="6"/>
        <v>6</v>
      </c>
      <c r="AD15" s="193">
        <f t="shared" si="7"/>
        <v>7</v>
      </c>
      <c r="AE15" s="193">
        <f t="shared" si="10"/>
        <v>3.5</v>
      </c>
    </row>
    <row r="16" spans="1:31" s="193" customFormat="1" ht="15" customHeight="1" x14ac:dyDescent="0.2">
      <c r="A16" s="186">
        <v>7</v>
      </c>
      <c r="B16" s="196" t="s">
        <v>84</v>
      </c>
      <c r="C16" s="197" t="s">
        <v>107</v>
      </c>
      <c r="D16" s="307">
        <v>1</v>
      </c>
      <c r="E16" s="308">
        <v>6230</v>
      </c>
      <c r="F16" s="309">
        <v>8</v>
      </c>
      <c r="G16" s="310">
        <v>700</v>
      </c>
      <c r="H16" s="311">
        <v>5</v>
      </c>
      <c r="I16" s="312">
        <v>1548</v>
      </c>
      <c r="J16" s="309"/>
      <c r="K16" s="310"/>
      <c r="L16" s="311"/>
      <c r="M16" s="312"/>
      <c r="N16" s="309"/>
      <c r="O16" s="310"/>
      <c r="P16" s="311"/>
      <c r="Q16" s="312"/>
      <c r="R16" s="309"/>
      <c r="S16" s="310"/>
      <c r="T16" s="189">
        <f t="shared" si="0"/>
        <v>4</v>
      </c>
      <c r="U16" s="190">
        <f t="shared" si="1"/>
        <v>10</v>
      </c>
      <c r="V16" s="191">
        <f t="shared" si="2"/>
        <v>8478</v>
      </c>
      <c r="W16" s="192">
        <f t="shared" si="3"/>
        <v>7</v>
      </c>
      <c r="X16" s="193">
        <f t="shared" si="4"/>
        <v>1</v>
      </c>
      <c r="Y16" s="193">
        <f t="shared" si="8"/>
        <v>10</v>
      </c>
      <c r="Z16" s="193">
        <f t="shared" si="8"/>
        <v>8478</v>
      </c>
      <c r="AA16" s="194">
        <f t="shared" si="5"/>
        <v>6230</v>
      </c>
      <c r="AB16" s="193">
        <f t="shared" si="9"/>
        <v>9.9152137699999994</v>
      </c>
      <c r="AC16" s="193">
        <f t="shared" si="6"/>
        <v>7</v>
      </c>
      <c r="AD16" s="193">
        <f t="shared" si="7"/>
        <v>8</v>
      </c>
      <c r="AE16" s="193">
        <f t="shared" si="10"/>
        <v>4</v>
      </c>
    </row>
    <row r="17" spans="1:31" s="193" customFormat="1" ht="15" customHeight="1" x14ac:dyDescent="0.2">
      <c r="A17" s="195">
        <v>8</v>
      </c>
      <c r="B17" s="196" t="s">
        <v>104</v>
      </c>
      <c r="C17" s="197" t="s">
        <v>38</v>
      </c>
      <c r="D17" s="307">
        <v>10</v>
      </c>
      <c r="E17" s="308">
        <v>1380</v>
      </c>
      <c r="F17" s="309">
        <v>2</v>
      </c>
      <c r="G17" s="310">
        <v>1380</v>
      </c>
      <c r="H17" s="311">
        <v>3</v>
      </c>
      <c r="I17" s="312">
        <v>1894</v>
      </c>
      <c r="J17" s="309"/>
      <c r="K17" s="310"/>
      <c r="L17" s="311"/>
      <c r="M17" s="312"/>
      <c r="N17" s="309"/>
      <c r="O17" s="310"/>
      <c r="P17" s="311"/>
      <c r="Q17" s="312"/>
      <c r="R17" s="309"/>
      <c r="S17" s="310"/>
      <c r="T17" s="189">
        <f t="shared" si="0"/>
        <v>5</v>
      </c>
      <c r="U17" s="190">
        <f t="shared" si="1"/>
        <v>10</v>
      </c>
      <c r="V17" s="191">
        <f t="shared" si="2"/>
        <v>4654</v>
      </c>
      <c r="W17" s="192">
        <f t="shared" si="3"/>
        <v>8</v>
      </c>
      <c r="X17" s="193">
        <f t="shared" si="4"/>
        <v>1</v>
      </c>
      <c r="Y17" s="193">
        <f t="shared" si="8"/>
        <v>10</v>
      </c>
      <c r="Z17" s="193">
        <f t="shared" si="8"/>
        <v>4654</v>
      </c>
      <c r="AA17" s="194">
        <f t="shared" si="5"/>
        <v>1894</v>
      </c>
      <c r="AB17" s="193">
        <f t="shared" si="9"/>
        <v>9.9534581059999994</v>
      </c>
      <c r="AC17" s="193">
        <f t="shared" si="6"/>
        <v>8</v>
      </c>
      <c r="AD17" s="193">
        <f t="shared" si="7"/>
        <v>10</v>
      </c>
      <c r="AE17" s="193">
        <f t="shared" si="10"/>
        <v>5</v>
      </c>
    </row>
    <row r="18" spans="1:31" s="193" customFormat="1" ht="15" customHeight="1" x14ac:dyDescent="0.2">
      <c r="A18" s="195">
        <v>9</v>
      </c>
      <c r="B18" s="196" t="s">
        <v>100</v>
      </c>
      <c r="C18" s="197" t="s">
        <v>35</v>
      </c>
      <c r="D18" s="307">
        <v>8</v>
      </c>
      <c r="E18" s="308">
        <v>855</v>
      </c>
      <c r="F18" s="309">
        <v>1</v>
      </c>
      <c r="G18" s="310">
        <v>1820</v>
      </c>
      <c r="H18" s="311">
        <v>7</v>
      </c>
      <c r="I18" s="312">
        <v>1282</v>
      </c>
      <c r="J18" s="309"/>
      <c r="K18" s="310"/>
      <c r="L18" s="311"/>
      <c r="M18" s="312"/>
      <c r="N18" s="309"/>
      <c r="O18" s="310"/>
      <c r="P18" s="311"/>
      <c r="Q18" s="312"/>
      <c r="R18" s="309"/>
      <c r="S18" s="310"/>
      <c r="T18" s="189">
        <f t="shared" si="0"/>
        <v>4</v>
      </c>
      <c r="U18" s="190">
        <f t="shared" si="1"/>
        <v>12</v>
      </c>
      <c r="V18" s="191">
        <f t="shared" si="2"/>
        <v>3957</v>
      </c>
      <c r="W18" s="192">
        <f t="shared" si="3"/>
        <v>9</v>
      </c>
      <c r="X18" s="193">
        <f t="shared" si="4"/>
        <v>1</v>
      </c>
      <c r="Y18" s="193">
        <f t="shared" si="8"/>
        <v>12</v>
      </c>
      <c r="Z18" s="193">
        <f t="shared" si="8"/>
        <v>3957</v>
      </c>
      <c r="AA18" s="194">
        <f t="shared" si="5"/>
        <v>1820</v>
      </c>
      <c r="AB18" s="193">
        <f t="shared" si="9"/>
        <v>11.960428180000001</v>
      </c>
      <c r="AC18" s="193">
        <f t="shared" si="6"/>
        <v>9</v>
      </c>
      <c r="AD18" s="193">
        <f t="shared" si="7"/>
        <v>8</v>
      </c>
      <c r="AE18" s="193">
        <f t="shared" si="10"/>
        <v>4</v>
      </c>
    </row>
    <row r="19" spans="1:31" s="193" customFormat="1" ht="15" customHeight="1" x14ac:dyDescent="0.2">
      <c r="A19" s="186">
        <v>10</v>
      </c>
      <c r="B19" s="196" t="s">
        <v>90</v>
      </c>
      <c r="C19" s="197" t="s">
        <v>91</v>
      </c>
      <c r="D19" s="307">
        <v>3</v>
      </c>
      <c r="E19" s="308">
        <v>3445</v>
      </c>
      <c r="F19" s="309">
        <v>5</v>
      </c>
      <c r="G19" s="310">
        <v>970</v>
      </c>
      <c r="H19" s="311">
        <v>9</v>
      </c>
      <c r="I19" s="312">
        <v>1119</v>
      </c>
      <c r="J19" s="309"/>
      <c r="K19" s="310"/>
      <c r="L19" s="311"/>
      <c r="M19" s="312"/>
      <c r="N19" s="309"/>
      <c r="O19" s="310"/>
      <c r="P19" s="311"/>
      <c r="Q19" s="312"/>
      <c r="R19" s="309"/>
      <c r="S19" s="310"/>
      <c r="T19" s="189">
        <f t="shared" si="0"/>
        <v>4.5</v>
      </c>
      <c r="U19" s="190">
        <f t="shared" si="1"/>
        <v>12.5</v>
      </c>
      <c r="V19" s="191">
        <f t="shared" si="2"/>
        <v>5534</v>
      </c>
      <c r="W19" s="192">
        <f t="shared" si="3"/>
        <v>10</v>
      </c>
      <c r="X19" s="193">
        <f t="shared" si="4"/>
        <v>1</v>
      </c>
      <c r="Y19" s="193">
        <f t="shared" si="8"/>
        <v>12.5</v>
      </c>
      <c r="Z19" s="193">
        <f t="shared" si="8"/>
        <v>5534</v>
      </c>
      <c r="AA19" s="194">
        <f t="shared" si="5"/>
        <v>3445</v>
      </c>
      <c r="AB19" s="193">
        <f t="shared" si="9"/>
        <v>12.444656555</v>
      </c>
      <c r="AC19" s="193">
        <f t="shared" si="6"/>
        <v>10</v>
      </c>
      <c r="AD19" s="193">
        <f t="shared" si="7"/>
        <v>9</v>
      </c>
      <c r="AE19" s="193">
        <f t="shared" si="10"/>
        <v>4.5</v>
      </c>
    </row>
    <row r="20" spans="1:31" s="193" customFormat="1" ht="15" customHeight="1" x14ac:dyDescent="0.2">
      <c r="A20" s="195">
        <v>11</v>
      </c>
      <c r="B20" s="196" t="s">
        <v>108</v>
      </c>
      <c r="C20" s="197" t="s">
        <v>36</v>
      </c>
      <c r="D20" s="307">
        <v>6</v>
      </c>
      <c r="E20" s="308">
        <v>3575</v>
      </c>
      <c r="F20" s="309">
        <v>4</v>
      </c>
      <c r="G20" s="310">
        <v>1555</v>
      </c>
      <c r="H20" s="311">
        <v>6</v>
      </c>
      <c r="I20" s="312">
        <v>1419</v>
      </c>
      <c r="J20" s="309"/>
      <c r="K20" s="310"/>
      <c r="L20" s="311"/>
      <c r="M20" s="312"/>
      <c r="N20" s="309"/>
      <c r="O20" s="310"/>
      <c r="P20" s="311"/>
      <c r="Q20" s="312"/>
      <c r="R20" s="309"/>
      <c r="S20" s="310"/>
      <c r="T20" s="189">
        <f t="shared" si="0"/>
        <v>3</v>
      </c>
      <c r="U20" s="190">
        <f t="shared" si="1"/>
        <v>13</v>
      </c>
      <c r="V20" s="191">
        <f t="shared" si="2"/>
        <v>6549</v>
      </c>
      <c r="W20" s="192">
        <f t="shared" si="3"/>
        <v>11</v>
      </c>
      <c r="X20" s="193">
        <f t="shared" si="4"/>
        <v>1</v>
      </c>
      <c r="Y20" s="193">
        <f t="shared" si="8"/>
        <v>13</v>
      </c>
      <c r="Z20" s="193">
        <f t="shared" si="8"/>
        <v>6549</v>
      </c>
      <c r="AA20" s="194">
        <f t="shared" si="5"/>
        <v>3575</v>
      </c>
      <c r="AB20" s="193">
        <f t="shared" si="9"/>
        <v>12.934506425</v>
      </c>
      <c r="AC20" s="193">
        <f t="shared" si="6"/>
        <v>11</v>
      </c>
      <c r="AD20" s="193">
        <f t="shared" si="7"/>
        <v>6</v>
      </c>
      <c r="AE20" s="193">
        <f t="shared" si="10"/>
        <v>3</v>
      </c>
    </row>
    <row r="21" spans="1:31" s="193" customFormat="1" ht="15" customHeight="1" x14ac:dyDescent="0.2">
      <c r="A21" s="195">
        <v>12</v>
      </c>
      <c r="B21" s="196" t="s">
        <v>93</v>
      </c>
      <c r="C21" s="197" t="s">
        <v>38</v>
      </c>
      <c r="D21" s="307">
        <v>4.5</v>
      </c>
      <c r="E21" s="308">
        <v>3255</v>
      </c>
      <c r="F21" s="309">
        <v>9</v>
      </c>
      <c r="G21" s="310">
        <v>530</v>
      </c>
      <c r="H21" s="311">
        <v>4</v>
      </c>
      <c r="I21" s="312">
        <v>1679</v>
      </c>
      <c r="J21" s="309"/>
      <c r="K21" s="310"/>
      <c r="L21" s="311"/>
      <c r="M21" s="312"/>
      <c r="N21" s="309"/>
      <c r="O21" s="310"/>
      <c r="P21" s="311"/>
      <c r="Q21" s="312"/>
      <c r="R21" s="309"/>
      <c r="S21" s="310"/>
      <c r="T21" s="189">
        <f t="shared" si="0"/>
        <v>4.5</v>
      </c>
      <c r="U21" s="190">
        <f t="shared" si="1"/>
        <v>13</v>
      </c>
      <c r="V21" s="191">
        <f t="shared" si="2"/>
        <v>5464</v>
      </c>
      <c r="W21" s="192">
        <f t="shared" si="3"/>
        <v>12</v>
      </c>
      <c r="X21" s="193">
        <f t="shared" si="4"/>
        <v>1</v>
      </c>
      <c r="Y21" s="193">
        <f t="shared" si="8"/>
        <v>13</v>
      </c>
      <c r="Z21" s="193">
        <f t="shared" si="8"/>
        <v>5464</v>
      </c>
      <c r="AA21" s="194">
        <f t="shared" si="5"/>
        <v>3255</v>
      </c>
      <c r="AB21" s="193">
        <f t="shared" si="9"/>
        <v>12.945356745000002</v>
      </c>
      <c r="AC21" s="193">
        <f t="shared" si="6"/>
        <v>12</v>
      </c>
      <c r="AD21" s="193">
        <f t="shared" si="7"/>
        <v>9</v>
      </c>
      <c r="AE21" s="193">
        <f t="shared" si="10"/>
        <v>4.5</v>
      </c>
    </row>
    <row r="22" spans="1:31" ht="15" customHeight="1" x14ac:dyDescent="0.2">
      <c r="A22" s="186">
        <v>13</v>
      </c>
      <c r="B22" s="196" t="s">
        <v>92</v>
      </c>
      <c r="C22" s="197" t="s">
        <v>37</v>
      </c>
      <c r="D22" s="307">
        <v>4</v>
      </c>
      <c r="E22" s="308">
        <v>4795</v>
      </c>
      <c r="F22" s="309">
        <v>11</v>
      </c>
      <c r="G22" s="310">
        <v>335</v>
      </c>
      <c r="H22" s="311">
        <v>5</v>
      </c>
      <c r="I22" s="312">
        <v>1425</v>
      </c>
      <c r="J22" s="309"/>
      <c r="K22" s="310"/>
      <c r="L22" s="311"/>
      <c r="M22" s="312"/>
      <c r="N22" s="309"/>
      <c r="O22" s="310"/>
      <c r="P22" s="311"/>
      <c r="Q22" s="312"/>
      <c r="R22" s="309"/>
      <c r="S22" s="310"/>
      <c r="T22" s="189">
        <f t="shared" si="0"/>
        <v>5.5</v>
      </c>
      <c r="U22" s="190">
        <f t="shared" si="1"/>
        <v>14.5</v>
      </c>
      <c r="V22" s="191">
        <f t="shared" si="2"/>
        <v>6555</v>
      </c>
      <c r="W22" s="192">
        <f t="shared" si="3"/>
        <v>13</v>
      </c>
      <c r="X22" s="193">
        <f t="shared" si="4"/>
        <v>1</v>
      </c>
      <c r="Y22" s="193">
        <f t="shared" si="8"/>
        <v>14.5</v>
      </c>
      <c r="Z22" s="193">
        <f t="shared" si="8"/>
        <v>6555</v>
      </c>
      <c r="AA22" s="194">
        <f t="shared" si="5"/>
        <v>4795</v>
      </c>
      <c r="AB22" s="193">
        <f t="shared" si="9"/>
        <v>14.434445204999999</v>
      </c>
      <c r="AC22" s="193">
        <f t="shared" si="6"/>
        <v>13</v>
      </c>
      <c r="AD22" s="193">
        <f t="shared" si="7"/>
        <v>11</v>
      </c>
      <c r="AE22" s="193">
        <f t="shared" si="10"/>
        <v>5.5</v>
      </c>
    </row>
    <row r="23" spans="1:31" ht="15.75" customHeight="1" x14ac:dyDescent="0.2">
      <c r="A23" s="195">
        <v>14</v>
      </c>
      <c r="B23" s="196" t="s">
        <v>98</v>
      </c>
      <c r="C23" s="197" t="s">
        <v>38</v>
      </c>
      <c r="D23" s="307">
        <v>7</v>
      </c>
      <c r="E23" s="308">
        <v>2195</v>
      </c>
      <c r="F23" s="309">
        <v>4</v>
      </c>
      <c r="G23" s="310">
        <v>1180</v>
      </c>
      <c r="H23" s="311">
        <v>9</v>
      </c>
      <c r="I23" s="312">
        <v>1318</v>
      </c>
      <c r="J23" s="309"/>
      <c r="K23" s="310"/>
      <c r="L23" s="311"/>
      <c r="M23" s="312"/>
      <c r="N23" s="309"/>
      <c r="O23" s="310"/>
      <c r="P23" s="311"/>
      <c r="Q23" s="312"/>
      <c r="R23" s="309"/>
      <c r="S23" s="310"/>
      <c r="T23" s="189">
        <f t="shared" si="0"/>
        <v>4.5</v>
      </c>
      <c r="U23" s="190">
        <f t="shared" si="1"/>
        <v>15.5</v>
      </c>
      <c r="V23" s="191">
        <f t="shared" si="2"/>
        <v>4693</v>
      </c>
      <c r="W23" s="192">
        <f t="shared" si="3"/>
        <v>14</v>
      </c>
      <c r="X23" s="193">
        <f t="shared" si="4"/>
        <v>1</v>
      </c>
      <c r="Y23" s="193">
        <f t="shared" si="8"/>
        <v>15.5</v>
      </c>
      <c r="Z23" s="193">
        <f t="shared" si="8"/>
        <v>4693</v>
      </c>
      <c r="AA23" s="194">
        <f t="shared" si="5"/>
        <v>2195</v>
      </c>
      <c r="AB23" s="193">
        <f t="shared" si="9"/>
        <v>15.453067805</v>
      </c>
      <c r="AC23" s="193">
        <f t="shared" si="6"/>
        <v>14</v>
      </c>
      <c r="AD23" s="193">
        <f t="shared" si="7"/>
        <v>9</v>
      </c>
      <c r="AE23" s="193">
        <f t="shared" si="10"/>
        <v>4.5</v>
      </c>
    </row>
    <row r="24" spans="1:31" ht="16.5" x14ac:dyDescent="0.2">
      <c r="A24" s="195">
        <v>15</v>
      </c>
      <c r="B24" s="196" t="s">
        <v>106</v>
      </c>
      <c r="C24" s="197" t="s">
        <v>35</v>
      </c>
      <c r="D24" s="307">
        <v>11</v>
      </c>
      <c r="E24" s="308">
        <v>1090</v>
      </c>
      <c r="F24" s="309">
        <v>7</v>
      </c>
      <c r="G24" s="310">
        <v>1315</v>
      </c>
      <c r="H24" s="311">
        <v>4</v>
      </c>
      <c r="I24" s="312">
        <v>1890</v>
      </c>
      <c r="J24" s="309"/>
      <c r="K24" s="310"/>
      <c r="L24" s="311"/>
      <c r="M24" s="312"/>
      <c r="N24" s="309"/>
      <c r="O24" s="310"/>
      <c r="P24" s="311"/>
      <c r="Q24" s="312"/>
      <c r="R24" s="309"/>
      <c r="S24" s="310"/>
      <c r="T24" s="189">
        <f t="shared" si="0"/>
        <v>5.5</v>
      </c>
      <c r="U24" s="190">
        <f t="shared" si="1"/>
        <v>16.5</v>
      </c>
      <c r="V24" s="191">
        <f t="shared" si="2"/>
        <v>4295</v>
      </c>
      <c r="W24" s="192">
        <f t="shared" si="3"/>
        <v>15</v>
      </c>
      <c r="X24" s="193">
        <f t="shared" si="4"/>
        <v>1</v>
      </c>
      <c r="Y24" s="193">
        <f t="shared" si="8"/>
        <v>16.5</v>
      </c>
      <c r="Z24" s="193">
        <f t="shared" si="8"/>
        <v>4295</v>
      </c>
      <c r="AA24" s="194">
        <f t="shared" si="5"/>
        <v>1890</v>
      </c>
      <c r="AB24" s="193">
        <f t="shared" si="9"/>
        <v>16.457048109999999</v>
      </c>
      <c r="AC24" s="193">
        <f t="shared" si="6"/>
        <v>15</v>
      </c>
      <c r="AD24" s="193">
        <f t="shared" si="7"/>
        <v>11</v>
      </c>
      <c r="AE24" s="193">
        <f t="shared" si="10"/>
        <v>5.5</v>
      </c>
    </row>
    <row r="25" spans="1:31" ht="16.5" x14ac:dyDescent="0.2">
      <c r="A25" s="186">
        <v>16</v>
      </c>
      <c r="B25" s="196" t="s">
        <v>95</v>
      </c>
      <c r="C25" s="197" t="s">
        <v>40</v>
      </c>
      <c r="D25" s="307">
        <v>5</v>
      </c>
      <c r="E25" s="308">
        <v>4000</v>
      </c>
      <c r="F25" s="309">
        <v>10</v>
      </c>
      <c r="G25" s="310">
        <v>425</v>
      </c>
      <c r="H25" s="311">
        <v>8</v>
      </c>
      <c r="I25" s="312">
        <v>1132</v>
      </c>
      <c r="J25" s="309"/>
      <c r="K25" s="310"/>
      <c r="L25" s="311"/>
      <c r="M25" s="312"/>
      <c r="N25" s="309"/>
      <c r="O25" s="310"/>
      <c r="P25" s="311"/>
      <c r="Q25" s="312"/>
      <c r="R25" s="309"/>
      <c r="S25" s="310"/>
      <c r="T25" s="189">
        <f t="shared" si="0"/>
        <v>5</v>
      </c>
      <c r="U25" s="190">
        <f t="shared" si="1"/>
        <v>18</v>
      </c>
      <c r="V25" s="191">
        <f t="shared" si="2"/>
        <v>5557</v>
      </c>
      <c r="W25" s="192">
        <f t="shared" si="3"/>
        <v>16</v>
      </c>
      <c r="X25" s="193">
        <f t="shared" si="4"/>
        <v>1</v>
      </c>
      <c r="Y25" s="193">
        <f t="shared" si="8"/>
        <v>18</v>
      </c>
      <c r="Z25" s="193">
        <f t="shared" si="8"/>
        <v>5557</v>
      </c>
      <c r="AA25" s="194">
        <f t="shared" si="5"/>
        <v>4000</v>
      </c>
      <c r="AB25" s="193">
        <f t="shared" si="9"/>
        <v>17.944426</v>
      </c>
      <c r="AC25" s="193">
        <f t="shared" si="6"/>
        <v>16</v>
      </c>
      <c r="AD25" s="193">
        <f t="shared" si="7"/>
        <v>10</v>
      </c>
      <c r="AE25" s="193">
        <f t="shared" si="10"/>
        <v>5</v>
      </c>
    </row>
    <row r="26" spans="1:31" ht="16.5" x14ac:dyDescent="0.2">
      <c r="A26" s="195">
        <v>17</v>
      </c>
      <c r="B26" s="196" t="s">
        <v>99</v>
      </c>
      <c r="C26" s="197" t="s">
        <v>43</v>
      </c>
      <c r="D26" s="307">
        <v>8</v>
      </c>
      <c r="E26" s="308">
        <v>2500</v>
      </c>
      <c r="F26" s="309">
        <v>8</v>
      </c>
      <c r="G26" s="310">
        <v>890</v>
      </c>
      <c r="H26" s="311">
        <v>6</v>
      </c>
      <c r="I26" s="312">
        <v>1463</v>
      </c>
      <c r="J26" s="309"/>
      <c r="K26" s="310"/>
      <c r="L26" s="311"/>
      <c r="M26" s="312"/>
      <c r="N26" s="309"/>
      <c r="O26" s="310"/>
      <c r="P26" s="311"/>
      <c r="Q26" s="312"/>
      <c r="R26" s="309"/>
      <c r="S26" s="310"/>
      <c r="T26" s="189">
        <f t="shared" si="0"/>
        <v>4</v>
      </c>
      <c r="U26" s="190">
        <f t="shared" si="1"/>
        <v>18</v>
      </c>
      <c r="V26" s="191">
        <f t="shared" si="2"/>
        <v>4853</v>
      </c>
      <c r="W26" s="192">
        <f t="shared" si="3"/>
        <v>17</v>
      </c>
      <c r="X26" s="193">
        <f t="shared" si="4"/>
        <v>1</v>
      </c>
      <c r="Y26" s="193">
        <f t="shared" si="8"/>
        <v>18</v>
      </c>
      <c r="Z26" s="193">
        <f t="shared" si="8"/>
        <v>4853</v>
      </c>
      <c r="AA26" s="194">
        <f t="shared" si="5"/>
        <v>2500</v>
      </c>
      <c r="AB26" s="193">
        <f t="shared" si="9"/>
        <v>17.9514675</v>
      </c>
      <c r="AC26" s="193">
        <f t="shared" si="6"/>
        <v>17</v>
      </c>
      <c r="AD26" s="193">
        <f t="shared" si="7"/>
        <v>8</v>
      </c>
      <c r="AE26" s="193">
        <f t="shared" si="10"/>
        <v>4</v>
      </c>
    </row>
    <row r="27" spans="1:31" ht="16.5" x14ac:dyDescent="0.2">
      <c r="A27" s="195">
        <v>18</v>
      </c>
      <c r="B27" s="196" t="s">
        <v>96</v>
      </c>
      <c r="C27" s="197" t="s">
        <v>43</v>
      </c>
      <c r="D27" s="307">
        <v>6</v>
      </c>
      <c r="E27" s="308">
        <v>2950</v>
      </c>
      <c r="F27" s="309">
        <v>9</v>
      </c>
      <c r="G27" s="310">
        <v>755</v>
      </c>
      <c r="H27" s="311">
        <v>8</v>
      </c>
      <c r="I27" s="312">
        <v>1374</v>
      </c>
      <c r="J27" s="309"/>
      <c r="K27" s="310"/>
      <c r="L27" s="311"/>
      <c r="M27" s="312"/>
      <c r="N27" s="309"/>
      <c r="O27" s="310"/>
      <c r="P27" s="311"/>
      <c r="Q27" s="312"/>
      <c r="R27" s="309"/>
      <c r="S27" s="310"/>
      <c r="T27" s="189">
        <f t="shared" si="0"/>
        <v>4.5</v>
      </c>
      <c r="U27" s="190">
        <f t="shared" si="1"/>
        <v>18.5</v>
      </c>
      <c r="V27" s="191">
        <f t="shared" si="2"/>
        <v>5079</v>
      </c>
      <c r="W27" s="192">
        <f t="shared" si="3"/>
        <v>18</v>
      </c>
      <c r="X27" s="193">
        <f t="shared" si="4"/>
        <v>1</v>
      </c>
      <c r="Y27" s="193">
        <f t="shared" si="8"/>
        <v>18.5</v>
      </c>
      <c r="Z27" s="193">
        <f t="shared" si="8"/>
        <v>5079</v>
      </c>
      <c r="AA27" s="194">
        <f t="shared" si="5"/>
        <v>2950</v>
      </c>
      <c r="AB27" s="193">
        <f t="shared" si="9"/>
        <v>18.449207050000002</v>
      </c>
      <c r="AC27" s="193">
        <f t="shared" si="6"/>
        <v>18</v>
      </c>
      <c r="AD27" s="193">
        <f t="shared" si="7"/>
        <v>9</v>
      </c>
      <c r="AE27" s="193">
        <f t="shared" si="10"/>
        <v>4.5</v>
      </c>
    </row>
    <row r="28" spans="1:31" ht="16.5" x14ac:dyDescent="0.2">
      <c r="A28" s="186">
        <v>19</v>
      </c>
      <c r="B28" s="196" t="s">
        <v>83</v>
      </c>
      <c r="C28" s="197" t="s">
        <v>75</v>
      </c>
      <c r="D28" s="307">
        <v>1</v>
      </c>
      <c r="E28" s="308">
        <v>12320</v>
      </c>
      <c r="F28" s="309">
        <v>12</v>
      </c>
      <c r="G28" s="310">
        <v>0</v>
      </c>
      <c r="H28" s="311">
        <v>12</v>
      </c>
      <c r="I28" s="312">
        <v>0</v>
      </c>
      <c r="J28" s="309"/>
      <c r="K28" s="310"/>
      <c r="L28" s="311"/>
      <c r="M28" s="312"/>
      <c r="N28" s="309"/>
      <c r="O28" s="310"/>
      <c r="P28" s="311"/>
      <c r="Q28" s="312"/>
      <c r="R28" s="309"/>
      <c r="S28" s="310"/>
      <c r="T28" s="189">
        <f t="shared" si="0"/>
        <v>6</v>
      </c>
      <c r="U28" s="190">
        <f t="shared" si="1"/>
        <v>19</v>
      </c>
      <c r="V28" s="191">
        <f t="shared" si="2"/>
        <v>12320</v>
      </c>
      <c r="W28" s="192">
        <f t="shared" si="3"/>
        <v>19</v>
      </c>
      <c r="X28" s="193">
        <f t="shared" si="4"/>
        <v>1</v>
      </c>
      <c r="Y28" s="193">
        <f t="shared" si="8"/>
        <v>19</v>
      </c>
      <c r="Z28" s="193">
        <f t="shared" si="8"/>
        <v>12320</v>
      </c>
      <c r="AA28" s="194">
        <f t="shared" si="5"/>
        <v>12320</v>
      </c>
      <c r="AB28" s="193">
        <f t="shared" si="9"/>
        <v>18.87678768</v>
      </c>
      <c r="AC28" s="193">
        <f t="shared" si="6"/>
        <v>19</v>
      </c>
      <c r="AD28" s="193">
        <f t="shared" si="7"/>
        <v>12</v>
      </c>
      <c r="AE28" s="193">
        <f t="shared" si="10"/>
        <v>6</v>
      </c>
    </row>
    <row r="29" spans="1:31" ht="16.5" x14ac:dyDescent="0.2">
      <c r="A29" s="195">
        <v>20</v>
      </c>
      <c r="B29" s="196" t="s">
        <v>101</v>
      </c>
      <c r="C29" s="197" t="s">
        <v>102</v>
      </c>
      <c r="D29" s="307">
        <v>9</v>
      </c>
      <c r="E29" s="308">
        <v>1695</v>
      </c>
      <c r="F29" s="309">
        <v>7</v>
      </c>
      <c r="G29" s="310">
        <v>820</v>
      </c>
      <c r="H29" s="311">
        <v>10</v>
      </c>
      <c r="I29" s="312">
        <v>577</v>
      </c>
      <c r="J29" s="309"/>
      <c r="K29" s="310"/>
      <c r="L29" s="311"/>
      <c r="M29" s="312"/>
      <c r="N29" s="309"/>
      <c r="O29" s="310"/>
      <c r="P29" s="311"/>
      <c r="Q29" s="312"/>
      <c r="R29" s="309"/>
      <c r="S29" s="310"/>
      <c r="T29" s="189">
        <f t="shared" si="0"/>
        <v>5</v>
      </c>
      <c r="U29" s="190">
        <f t="shared" si="1"/>
        <v>21</v>
      </c>
      <c r="V29" s="191">
        <f t="shared" si="2"/>
        <v>3092</v>
      </c>
      <c r="W29" s="192">
        <f t="shared" si="3"/>
        <v>20</v>
      </c>
      <c r="X29" s="193">
        <f t="shared" si="4"/>
        <v>1</v>
      </c>
      <c r="Y29" s="193">
        <f t="shared" si="8"/>
        <v>21</v>
      </c>
      <c r="Z29" s="193">
        <f t="shared" si="8"/>
        <v>3092</v>
      </c>
      <c r="AA29" s="194">
        <f t="shared" si="5"/>
        <v>1695</v>
      </c>
      <c r="AB29" s="193">
        <f t="shared" si="9"/>
        <v>20.969078305</v>
      </c>
      <c r="AC29" s="193">
        <f t="shared" si="6"/>
        <v>20</v>
      </c>
      <c r="AD29" s="193">
        <f t="shared" si="7"/>
        <v>10</v>
      </c>
      <c r="AE29" s="193">
        <f t="shared" si="10"/>
        <v>5</v>
      </c>
    </row>
    <row r="30" spans="1:31" ht="16.5" x14ac:dyDescent="0.2">
      <c r="A30" s="195">
        <v>21</v>
      </c>
      <c r="B30" s="196" t="s">
        <v>105</v>
      </c>
      <c r="C30" s="197" t="s">
        <v>39</v>
      </c>
      <c r="D30" s="307">
        <v>10</v>
      </c>
      <c r="E30" s="308">
        <v>325</v>
      </c>
      <c r="F30" s="309">
        <v>6</v>
      </c>
      <c r="G30" s="310">
        <v>1500</v>
      </c>
      <c r="H30" s="311">
        <v>12</v>
      </c>
      <c r="I30" s="312">
        <v>0</v>
      </c>
      <c r="J30" s="309"/>
      <c r="K30" s="310"/>
      <c r="L30" s="311"/>
      <c r="M30" s="312"/>
      <c r="N30" s="309"/>
      <c r="O30" s="310"/>
      <c r="P30" s="311"/>
      <c r="Q30" s="312"/>
      <c r="R30" s="309"/>
      <c r="S30" s="310"/>
      <c r="T30" s="189">
        <f t="shared" si="0"/>
        <v>6</v>
      </c>
      <c r="U30" s="190">
        <f t="shared" si="1"/>
        <v>22</v>
      </c>
      <c r="V30" s="191">
        <f t="shared" si="2"/>
        <v>1825</v>
      </c>
      <c r="W30" s="192">
        <f t="shared" si="3"/>
        <v>21</v>
      </c>
      <c r="X30" s="193">
        <f t="shared" si="4"/>
        <v>1</v>
      </c>
      <c r="Y30" s="193">
        <f t="shared" si="8"/>
        <v>22</v>
      </c>
      <c r="Z30" s="193">
        <f t="shared" si="8"/>
        <v>1825</v>
      </c>
      <c r="AA30" s="194">
        <f t="shared" si="5"/>
        <v>1500</v>
      </c>
      <c r="AB30" s="193">
        <f t="shared" si="9"/>
        <v>21.981748500000002</v>
      </c>
      <c r="AC30" s="193">
        <f t="shared" si="6"/>
        <v>21</v>
      </c>
      <c r="AD30" s="193">
        <f t="shared" si="7"/>
        <v>12</v>
      </c>
      <c r="AE30" s="193">
        <f t="shared" si="10"/>
        <v>6</v>
      </c>
    </row>
    <row r="31" spans="1:31" ht="16.5" x14ac:dyDescent="0.2">
      <c r="A31" s="186">
        <v>22</v>
      </c>
      <c r="B31" s="203" t="s">
        <v>109</v>
      </c>
      <c r="C31" s="197" t="s">
        <v>39</v>
      </c>
      <c r="D31" s="307">
        <v>12</v>
      </c>
      <c r="E31" s="308">
        <v>0</v>
      </c>
      <c r="F31" s="309">
        <v>10</v>
      </c>
      <c r="G31" s="310">
        <v>425</v>
      </c>
      <c r="H31" s="311">
        <v>12</v>
      </c>
      <c r="I31" s="312">
        <v>0</v>
      </c>
      <c r="J31" s="309"/>
      <c r="K31" s="310"/>
      <c r="L31" s="311"/>
      <c r="M31" s="312"/>
      <c r="N31" s="309"/>
      <c r="O31" s="310"/>
      <c r="P31" s="311"/>
      <c r="Q31" s="312"/>
      <c r="R31" s="309"/>
      <c r="S31" s="310"/>
      <c r="T31" s="189">
        <f t="shared" si="0"/>
        <v>6</v>
      </c>
      <c r="U31" s="190">
        <f t="shared" si="1"/>
        <v>28</v>
      </c>
      <c r="V31" s="191">
        <f t="shared" si="2"/>
        <v>425</v>
      </c>
      <c r="W31" s="192">
        <f t="shared" si="3"/>
        <v>22</v>
      </c>
      <c r="X31" s="193">
        <f t="shared" si="4"/>
        <v>1</v>
      </c>
      <c r="Y31" s="193">
        <f t="shared" si="8"/>
        <v>28</v>
      </c>
      <c r="Z31" s="193">
        <f t="shared" si="8"/>
        <v>425</v>
      </c>
      <c r="AA31" s="194">
        <f t="shared" si="5"/>
        <v>425</v>
      </c>
      <c r="AB31" s="193">
        <f t="shared" si="9"/>
        <v>27.995749575000001</v>
      </c>
      <c r="AC31" s="193">
        <f t="shared" si="6"/>
        <v>22</v>
      </c>
      <c r="AD31" s="193">
        <f t="shared" si="7"/>
        <v>12</v>
      </c>
      <c r="AE31" s="193">
        <f t="shared" si="10"/>
        <v>6</v>
      </c>
    </row>
    <row r="32" spans="1:31" ht="16.5" x14ac:dyDescent="0.2">
      <c r="A32" s="195">
        <v>23</v>
      </c>
      <c r="B32" s="204"/>
      <c r="C32" s="202"/>
      <c r="D32" s="198"/>
      <c r="E32" s="199"/>
      <c r="F32" s="200"/>
      <c r="G32" s="201"/>
      <c r="H32" s="198"/>
      <c r="I32" s="199"/>
      <c r="J32" s="200"/>
      <c r="K32" s="201"/>
      <c r="L32" s="198"/>
      <c r="M32" s="199"/>
      <c r="N32" s="200"/>
      <c r="O32" s="201"/>
      <c r="P32" s="198"/>
      <c r="Q32" s="199"/>
      <c r="R32" s="200"/>
      <c r="S32" s="201"/>
      <c r="T32" s="189" t="str">
        <f t="shared" si="0"/>
        <v/>
      </c>
      <c r="U32" s="190" t="str">
        <f t="shared" si="1"/>
        <v/>
      </c>
      <c r="V32" s="191" t="str">
        <f t="shared" si="2"/>
        <v/>
      </c>
      <c r="W32" s="192" t="str">
        <f t="shared" si="3"/>
        <v/>
      </c>
      <c r="X32" s="193" t="str">
        <f t="shared" si="4"/>
        <v/>
      </c>
      <c r="Y32" s="193" t="str">
        <f t="shared" si="8"/>
        <v/>
      </c>
      <c r="Z32" s="193" t="str">
        <f t="shared" si="8"/>
        <v/>
      </c>
      <c r="AA32" s="194">
        <f t="shared" si="5"/>
        <v>0</v>
      </c>
      <c r="AB32" s="193" t="str">
        <f t="shared" si="9"/>
        <v/>
      </c>
      <c r="AC32" s="193" t="str">
        <f t="shared" si="6"/>
        <v/>
      </c>
      <c r="AD32" s="193" t="str">
        <f t="shared" si="7"/>
        <v/>
      </c>
      <c r="AE32" s="193" t="str">
        <f t="shared" si="10"/>
        <v/>
      </c>
    </row>
    <row r="33" spans="1:31" ht="16.5" x14ac:dyDescent="0.2">
      <c r="A33" s="195">
        <v>24</v>
      </c>
      <c r="B33" s="204"/>
      <c r="C33" s="202"/>
      <c r="D33" s="198"/>
      <c r="E33" s="199"/>
      <c r="F33" s="200"/>
      <c r="G33" s="201"/>
      <c r="H33" s="198"/>
      <c r="I33" s="199"/>
      <c r="J33" s="200"/>
      <c r="K33" s="201"/>
      <c r="L33" s="198"/>
      <c r="M33" s="199"/>
      <c r="N33" s="200"/>
      <c r="O33" s="201"/>
      <c r="P33" s="198"/>
      <c r="Q33" s="199"/>
      <c r="R33" s="200"/>
      <c r="S33" s="201"/>
      <c r="T33" s="189" t="str">
        <f t="shared" si="0"/>
        <v/>
      </c>
      <c r="U33" s="190" t="str">
        <f t="shared" si="1"/>
        <v/>
      </c>
      <c r="V33" s="191" t="str">
        <f t="shared" si="2"/>
        <v/>
      </c>
      <c r="W33" s="192" t="str">
        <f t="shared" si="3"/>
        <v/>
      </c>
      <c r="X33" s="193" t="str">
        <f t="shared" si="4"/>
        <v/>
      </c>
      <c r="Y33" s="193" t="str">
        <f t="shared" si="8"/>
        <v/>
      </c>
      <c r="Z33" s="193" t="str">
        <f t="shared" si="8"/>
        <v/>
      </c>
      <c r="AA33" s="194">
        <f t="shared" si="5"/>
        <v>0</v>
      </c>
      <c r="AB33" s="193" t="str">
        <f t="shared" si="9"/>
        <v/>
      </c>
      <c r="AC33" s="193" t="str">
        <f t="shared" si="6"/>
        <v/>
      </c>
      <c r="AD33" s="193" t="str">
        <f t="shared" si="7"/>
        <v/>
      </c>
      <c r="AE33" s="193" t="str">
        <f t="shared" si="10"/>
        <v/>
      </c>
    </row>
    <row r="34" spans="1:31" ht="16.5" x14ac:dyDescent="0.2">
      <c r="A34" s="186">
        <v>25</v>
      </c>
      <c r="B34" s="204"/>
      <c r="C34" s="202"/>
      <c r="D34" s="198"/>
      <c r="E34" s="199"/>
      <c r="F34" s="200"/>
      <c r="G34" s="201"/>
      <c r="H34" s="198"/>
      <c r="I34" s="199"/>
      <c r="J34" s="200"/>
      <c r="K34" s="201"/>
      <c r="L34" s="198"/>
      <c r="M34" s="199"/>
      <c r="N34" s="200"/>
      <c r="O34" s="201"/>
      <c r="P34" s="198"/>
      <c r="Q34" s="199"/>
      <c r="R34" s="200"/>
      <c r="S34" s="201"/>
      <c r="T34" s="189" t="str">
        <f t="shared" si="0"/>
        <v/>
      </c>
      <c r="U34" s="190" t="str">
        <f t="shared" si="1"/>
        <v/>
      </c>
      <c r="V34" s="191" t="str">
        <f t="shared" si="2"/>
        <v/>
      </c>
      <c r="W34" s="192" t="str">
        <f t="shared" si="3"/>
        <v/>
      </c>
      <c r="X34" s="193" t="str">
        <f t="shared" si="4"/>
        <v/>
      </c>
      <c r="Y34" s="193" t="str">
        <f t="shared" si="8"/>
        <v/>
      </c>
      <c r="Z34" s="193" t="str">
        <f t="shared" si="8"/>
        <v/>
      </c>
      <c r="AA34" s="194">
        <f t="shared" si="5"/>
        <v>0</v>
      </c>
      <c r="AB34" s="193" t="str">
        <f t="shared" si="9"/>
        <v/>
      </c>
      <c r="AC34" s="193" t="str">
        <f t="shared" si="6"/>
        <v/>
      </c>
      <c r="AD34" s="193" t="str">
        <f t="shared" si="7"/>
        <v/>
      </c>
      <c r="AE34" s="193" t="str">
        <f t="shared" si="10"/>
        <v/>
      </c>
    </row>
    <row r="35" spans="1:31" ht="16.5" x14ac:dyDescent="0.2">
      <c r="A35" s="195">
        <v>26</v>
      </c>
      <c r="B35" s="204"/>
      <c r="C35" s="202"/>
      <c r="D35" s="198"/>
      <c r="E35" s="199"/>
      <c r="F35" s="200"/>
      <c r="G35" s="201"/>
      <c r="H35" s="198"/>
      <c r="I35" s="199"/>
      <c r="J35" s="200"/>
      <c r="K35" s="201"/>
      <c r="L35" s="198"/>
      <c r="M35" s="199"/>
      <c r="N35" s="200"/>
      <c r="O35" s="201"/>
      <c r="P35" s="198"/>
      <c r="Q35" s="199"/>
      <c r="R35" s="200"/>
      <c r="S35" s="201"/>
      <c r="T35" s="189" t="str">
        <f t="shared" si="0"/>
        <v/>
      </c>
      <c r="U35" s="190" t="str">
        <f t="shared" si="1"/>
        <v/>
      </c>
      <c r="V35" s="191" t="str">
        <f t="shared" si="2"/>
        <v/>
      </c>
      <c r="W35" s="192" t="str">
        <f t="shared" si="3"/>
        <v/>
      </c>
      <c r="X35" s="193" t="str">
        <f t="shared" si="4"/>
        <v/>
      </c>
      <c r="Y35" s="193" t="str">
        <f t="shared" si="8"/>
        <v/>
      </c>
      <c r="Z35" s="193" t="str">
        <f t="shared" si="8"/>
        <v/>
      </c>
      <c r="AA35" s="194">
        <f t="shared" si="5"/>
        <v>0</v>
      </c>
      <c r="AB35" s="193" t="str">
        <f t="shared" si="9"/>
        <v/>
      </c>
      <c r="AC35" s="193" t="str">
        <f t="shared" si="6"/>
        <v/>
      </c>
      <c r="AD35" s="193" t="str">
        <f t="shared" si="7"/>
        <v/>
      </c>
      <c r="AE35" s="193" t="str">
        <f t="shared" si="10"/>
        <v/>
      </c>
    </row>
    <row r="36" spans="1:31" ht="16.5" x14ac:dyDescent="0.2">
      <c r="A36" s="195">
        <v>27</v>
      </c>
      <c r="B36" s="204"/>
      <c r="C36" s="202"/>
      <c r="D36" s="198"/>
      <c r="E36" s="199"/>
      <c r="F36" s="200"/>
      <c r="G36" s="201"/>
      <c r="H36" s="198"/>
      <c r="I36" s="199"/>
      <c r="J36" s="200"/>
      <c r="K36" s="201"/>
      <c r="L36" s="198"/>
      <c r="M36" s="199"/>
      <c r="N36" s="200"/>
      <c r="O36" s="201"/>
      <c r="P36" s="198"/>
      <c r="Q36" s="199"/>
      <c r="R36" s="200"/>
      <c r="S36" s="201"/>
      <c r="T36" s="189" t="str">
        <f t="shared" si="0"/>
        <v/>
      </c>
      <c r="U36" s="190" t="str">
        <f t="shared" si="1"/>
        <v/>
      </c>
      <c r="V36" s="191" t="str">
        <f t="shared" si="2"/>
        <v/>
      </c>
      <c r="W36" s="192" t="str">
        <f t="shared" si="3"/>
        <v/>
      </c>
      <c r="X36" s="193" t="str">
        <f t="shared" si="4"/>
        <v/>
      </c>
      <c r="Y36" s="193" t="str">
        <f t="shared" si="8"/>
        <v/>
      </c>
      <c r="Z36" s="193" t="str">
        <f t="shared" si="8"/>
        <v/>
      </c>
      <c r="AA36" s="194">
        <f t="shared" si="5"/>
        <v>0</v>
      </c>
      <c r="AB36" s="193" t="str">
        <f t="shared" si="9"/>
        <v/>
      </c>
      <c r="AC36" s="193" t="str">
        <f t="shared" si="6"/>
        <v/>
      </c>
      <c r="AD36" s="193" t="str">
        <f t="shared" si="7"/>
        <v/>
      </c>
      <c r="AE36" s="193" t="str">
        <f t="shared" si="10"/>
        <v/>
      </c>
    </row>
    <row r="37" spans="1:31" ht="16.5" x14ac:dyDescent="0.2">
      <c r="A37" s="186">
        <v>28</v>
      </c>
      <c r="B37" s="204"/>
      <c r="C37" s="202"/>
      <c r="D37" s="198"/>
      <c r="E37" s="199"/>
      <c r="F37" s="200"/>
      <c r="G37" s="201"/>
      <c r="H37" s="198"/>
      <c r="I37" s="199"/>
      <c r="J37" s="200"/>
      <c r="K37" s="201"/>
      <c r="L37" s="198"/>
      <c r="M37" s="199"/>
      <c r="N37" s="200"/>
      <c r="O37" s="201"/>
      <c r="P37" s="198"/>
      <c r="Q37" s="199"/>
      <c r="R37" s="200"/>
      <c r="S37" s="201"/>
      <c r="T37" s="189" t="str">
        <f t="shared" si="0"/>
        <v/>
      </c>
      <c r="U37" s="190" t="str">
        <f t="shared" si="1"/>
        <v/>
      </c>
      <c r="V37" s="191" t="str">
        <f t="shared" si="2"/>
        <v/>
      </c>
      <c r="W37" s="192" t="str">
        <f t="shared" si="3"/>
        <v/>
      </c>
      <c r="X37" s="193" t="str">
        <f t="shared" si="4"/>
        <v/>
      </c>
      <c r="Y37" s="193" t="str">
        <f t="shared" si="8"/>
        <v/>
      </c>
      <c r="Z37" s="193" t="str">
        <f t="shared" si="8"/>
        <v/>
      </c>
      <c r="AA37" s="194">
        <f t="shared" si="5"/>
        <v>0</v>
      </c>
      <c r="AB37" s="193" t="str">
        <f t="shared" si="9"/>
        <v/>
      </c>
      <c r="AC37" s="193" t="str">
        <f t="shared" si="6"/>
        <v/>
      </c>
      <c r="AD37" s="193" t="str">
        <f t="shared" si="7"/>
        <v/>
      </c>
      <c r="AE37" s="193" t="str">
        <f t="shared" si="10"/>
        <v/>
      </c>
    </row>
    <row r="38" spans="1:31" ht="16.5" x14ac:dyDescent="0.2">
      <c r="A38" s="195">
        <v>29</v>
      </c>
      <c r="B38" s="204"/>
      <c r="C38" s="202"/>
      <c r="D38" s="198"/>
      <c r="E38" s="199"/>
      <c r="F38" s="200"/>
      <c r="G38" s="201"/>
      <c r="H38" s="198"/>
      <c r="I38" s="199"/>
      <c r="J38" s="200"/>
      <c r="K38" s="201"/>
      <c r="L38" s="198"/>
      <c r="M38" s="199"/>
      <c r="N38" s="200"/>
      <c r="O38" s="201"/>
      <c r="P38" s="198"/>
      <c r="Q38" s="199"/>
      <c r="R38" s="200"/>
      <c r="S38" s="201"/>
      <c r="T38" s="189" t="str">
        <f t="shared" si="0"/>
        <v/>
      </c>
      <c r="U38" s="190" t="str">
        <f t="shared" si="1"/>
        <v/>
      </c>
      <c r="V38" s="191" t="str">
        <f t="shared" si="2"/>
        <v/>
      </c>
      <c r="W38" s="192" t="str">
        <f t="shared" si="3"/>
        <v/>
      </c>
      <c r="X38" s="193" t="str">
        <f t="shared" si="4"/>
        <v/>
      </c>
      <c r="Y38" s="193" t="str">
        <f t="shared" si="8"/>
        <v/>
      </c>
      <c r="Z38" s="193" t="str">
        <f t="shared" si="8"/>
        <v/>
      </c>
      <c r="AA38" s="194">
        <f t="shared" si="5"/>
        <v>0</v>
      </c>
      <c r="AB38" s="193" t="str">
        <f t="shared" si="9"/>
        <v/>
      </c>
      <c r="AC38" s="193" t="str">
        <f t="shared" si="6"/>
        <v/>
      </c>
      <c r="AD38" s="193" t="str">
        <f t="shared" si="7"/>
        <v/>
      </c>
      <c r="AE38" s="193" t="str">
        <f t="shared" si="10"/>
        <v/>
      </c>
    </row>
    <row r="39" spans="1:31" ht="16.5" x14ac:dyDescent="0.2">
      <c r="A39" s="195">
        <v>30</v>
      </c>
      <c r="B39" s="204"/>
      <c r="C39" s="202"/>
      <c r="D39" s="198"/>
      <c r="E39" s="199"/>
      <c r="F39" s="200"/>
      <c r="G39" s="201"/>
      <c r="H39" s="198"/>
      <c r="I39" s="199"/>
      <c r="J39" s="200"/>
      <c r="K39" s="201"/>
      <c r="L39" s="198"/>
      <c r="M39" s="199"/>
      <c r="N39" s="200"/>
      <c r="O39" s="201"/>
      <c r="P39" s="198"/>
      <c r="Q39" s="199"/>
      <c r="R39" s="200"/>
      <c r="S39" s="201"/>
      <c r="T39" s="189" t="str">
        <f t="shared" si="0"/>
        <v/>
      </c>
      <c r="U39" s="190" t="str">
        <f t="shared" si="1"/>
        <v/>
      </c>
      <c r="V39" s="191" t="str">
        <f t="shared" si="2"/>
        <v/>
      </c>
      <c r="W39" s="192" t="str">
        <f t="shared" si="3"/>
        <v/>
      </c>
      <c r="X39" s="193" t="str">
        <f t="shared" si="4"/>
        <v/>
      </c>
      <c r="Y39" s="193" t="str">
        <f t="shared" si="8"/>
        <v/>
      </c>
      <c r="Z39" s="193" t="str">
        <f t="shared" si="8"/>
        <v/>
      </c>
      <c r="AA39" s="194">
        <f t="shared" si="5"/>
        <v>0</v>
      </c>
      <c r="AB39" s="193" t="str">
        <f t="shared" si="9"/>
        <v/>
      </c>
      <c r="AC39" s="193" t="str">
        <f t="shared" si="6"/>
        <v/>
      </c>
      <c r="AD39" s="193" t="str">
        <f t="shared" si="7"/>
        <v/>
      </c>
      <c r="AE39" s="193" t="str">
        <f t="shared" si="10"/>
        <v/>
      </c>
    </row>
    <row r="40" spans="1:31" ht="16.5" x14ac:dyDescent="0.2">
      <c r="A40" s="186">
        <v>31</v>
      </c>
      <c r="B40" s="204"/>
      <c r="C40" s="202"/>
      <c r="D40" s="198"/>
      <c r="E40" s="199"/>
      <c r="F40" s="200"/>
      <c r="G40" s="201"/>
      <c r="H40" s="198"/>
      <c r="I40" s="199"/>
      <c r="J40" s="200"/>
      <c r="K40" s="201"/>
      <c r="L40" s="198"/>
      <c r="M40" s="199"/>
      <c r="N40" s="200"/>
      <c r="O40" s="201"/>
      <c r="P40" s="198"/>
      <c r="Q40" s="199"/>
      <c r="R40" s="200"/>
      <c r="S40" s="201"/>
      <c r="T40" s="189" t="str">
        <f t="shared" si="0"/>
        <v/>
      </c>
      <c r="U40" s="190" t="str">
        <f t="shared" si="1"/>
        <v/>
      </c>
      <c r="V40" s="191" t="str">
        <f t="shared" si="2"/>
        <v/>
      </c>
      <c r="W40" s="192" t="str">
        <f t="shared" si="3"/>
        <v/>
      </c>
      <c r="X40" s="193" t="str">
        <f t="shared" si="4"/>
        <v/>
      </c>
      <c r="Y40" s="193" t="str">
        <f t="shared" si="8"/>
        <v/>
      </c>
      <c r="Z40" s="193" t="str">
        <f t="shared" si="8"/>
        <v/>
      </c>
      <c r="AA40" s="194">
        <f t="shared" si="5"/>
        <v>0</v>
      </c>
      <c r="AB40" s="193" t="str">
        <f t="shared" si="9"/>
        <v/>
      </c>
      <c r="AC40" s="193" t="str">
        <f t="shared" si="6"/>
        <v/>
      </c>
      <c r="AD40" s="193" t="str">
        <f t="shared" si="7"/>
        <v/>
      </c>
      <c r="AE40" s="193" t="str">
        <f t="shared" si="10"/>
        <v/>
      </c>
    </row>
    <row r="41" spans="1:31" ht="16.5" x14ac:dyDescent="0.2">
      <c r="A41" s="195">
        <v>32</v>
      </c>
      <c r="B41" s="204"/>
      <c r="C41" s="202"/>
      <c r="D41" s="198"/>
      <c r="E41" s="199"/>
      <c r="F41" s="200"/>
      <c r="G41" s="201"/>
      <c r="H41" s="198"/>
      <c r="I41" s="199"/>
      <c r="J41" s="200"/>
      <c r="K41" s="201"/>
      <c r="L41" s="198"/>
      <c r="M41" s="199"/>
      <c r="N41" s="200"/>
      <c r="O41" s="201"/>
      <c r="P41" s="198"/>
      <c r="Q41" s="199"/>
      <c r="R41" s="200"/>
      <c r="S41" s="201"/>
      <c r="T41" s="189" t="str">
        <f t="shared" si="0"/>
        <v/>
      </c>
      <c r="U41" s="190" t="str">
        <f t="shared" si="1"/>
        <v/>
      </c>
      <c r="V41" s="191" t="str">
        <f t="shared" si="2"/>
        <v/>
      </c>
      <c r="W41" s="192" t="str">
        <f t="shared" si="3"/>
        <v/>
      </c>
      <c r="X41" s="193" t="str">
        <f t="shared" si="4"/>
        <v/>
      </c>
      <c r="Y41" s="193" t="str">
        <f t="shared" si="8"/>
        <v/>
      </c>
      <c r="Z41" s="193" t="str">
        <f t="shared" si="8"/>
        <v/>
      </c>
      <c r="AA41" s="194">
        <f t="shared" si="5"/>
        <v>0</v>
      </c>
      <c r="AB41" s="193" t="str">
        <f t="shared" si="9"/>
        <v/>
      </c>
      <c r="AC41" s="193" t="str">
        <f t="shared" si="6"/>
        <v/>
      </c>
      <c r="AD41" s="193" t="str">
        <f t="shared" si="7"/>
        <v/>
      </c>
      <c r="AE41" s="193" t="str">
        <f t="shared" si="10"/>
        <v/>
      </c>
    </row>
    <row r="42" spans="1:31" ht="16.5" x14ac:dyDescent="0.2">
      <c r="A42" s="195">
        <v>33</v>
      </c>
      <c r="B42" s="204"/>
      <c r="C42" s="202"/>
      <c r="D42" s="198"/>
      <c r="E42" s="199"/>
      <c r="F42" s="200"/>
      <c r="G42" s="201"/>
      <c r="H42" s="198"/>
      <c r="I42" s="199"/>
      <c r="J42" s="200"/>
      <c r="K42" s="201"/>
      <c r="L42" s="198"/>
      <c r="M42" s="199"/>
      <c r="N42" s="200"/>
      <c r="O42" s="201"/>
      <c r="P42" s="198"/>
      <c r="Q42" s="199"/>
      <c r="R42" s="200"/>
      <c r="S42" s="201"/>
      <c r="T42" s="189" t="str">
        <f t="shared" si="0"/>
        <v/>
      </c>
      <c r="U42" s="190" t="str">
        <f t="shared" si="1"/>
        <v/>
      </c>
      <c r="V42" s="191" t="str">
        <f t="shared" si="2"/>
        <v/>
      </c>
      <c r="W42" s="192" t="str">
        <f t="shared" si="3"/>
        <v/>
      </c>
      <c r="X42" s="193" t="str">
        <f t="shared" si="4"/>
        <v/>
      </c>
      <c r="Y42" s="193" t="str">
        <f t="shared" si="8"/>
        <v/>
      </c>
      <c r="Z42" s="193" t="str">
        <f t="shared" si="8"/>
        <v/>
      </c>
      <c r="AA42" s="194">
        <f t="shared" si="5"/>
        <v>0</v>
      </c>
      <c r="AB42" s="193" t="str">
        <f t="shared" si="9"/>
        <v/>
      </c>
      <c r="AC42" s="193" t="str">
        <f t="shared" si="6"/>
        <v/>
      </c>
      <c r="AD42" s="193" t="str">
        <f t="shared" si="7"/>
        <v/>
      </c>
      <c r="AE42" s="193" t="str">
        <f t="shared" si="10"/>
        <v/>
      </c>
    </row>
    <row r="43" spans="1:31" ht="16.5" x14ac:dyDescent="0.2">
      <c r="A43" s="186">
        <v>34</v>
      </c>
      <c r="B43" s="204"/>
      <c r="C43" s="202"/>
      <c r="D43" s="198"/>
      <c r="E43" s="199"/>
      <c r="F43" s="200"/>
      <c r="G43" s="201"/>
      <c r="H43" s="198"/>
      <c r="I43" s="199"/>
      <c r="J43" s="200"/>
      <c r="K43" s="201"/>
      <c r="L43" s="198"/>
      <c r="M43" s="199"/>
      <c r="N43" s="200"/>
      <c r="O43" s="201"/>
      <c r="P43" s="198"/>
      <c r="Q43" s="199"/>
      <c r="R43" s="200"/>
      <c r="S43" s="201"/>
      <c r="T43" s="189" t="str">
        <f t="shared" si="0"/>
        <v/>
      </c>
      <c r="U43" s="190" t="str">
        <f t="shared" si="1"/>
        <v/>
      </c>
      <c r="V43" s="191" t="str">
        <f t="shared" si="2"/>
        <v/>
      </c>
      <c r="W43" s="192" t="str">
        <f t="shared" si="3"/>
        <v/>
      </c>
      <c r="X43" s="193" t="str">
        <f t="shared" si="4"/>
        <v/>
      </c>
      <c r="Y43" s="193" t="str">
        <f t="shared" si="8"/>
        <v/>
      </c>
      <c r="Z43" s="193" t="str">
        <f t="shared" si="8"/>
        <v/>
      </c>
      <c r="AA43" s="194">
        <f t="shared" si="5"/>
        <v>0</v>
      </c>
      <c r="AB43" s="193" t="str">
        <f t="shared" si="9"/>
        <v/>
      </c>
      <c r="AC43" s="193" t="str">
        <f t="shared" si="6"/>
        <v/>
      </c>
      <c r="AD43" s="193" t="str">
        <f t="shared" si="7"/>
        <v/>
      </c>
      <c r="AE43" s="193" t="str">
        <f t="shared" si="10"/>
        <v/>
      </c>
    </row>
    <row r="44" spans="1:31" ht="16.5" x14ac:dyDescent="0.2">
      <c r="A44" s="195">
        <v>35</v>
      </c>
      <c r="B44" s="204"/>
      <c r="C44" s="202"/>
      <c r="D44" s="198"/>
      <c r="E44" s="199"/>
      <c r="F44" s="200"/>
      <c r="G44" s="201"/>
      <c r="H44" s="198"/>
      <c r="I44" s="199"/>
      <c r="J44" s="200"/>
      <c r="K44" s="201"/>
      <c r="L44" s="198"/>
      <c r="M44" s="199"/>
      <c r="N44" s="200"/>
      <c r="O44" s="201"/>
      <c r="P44" s="198"/>
      <c r="Q44" s="199"/>
      <c r="R44" s="200"/>
      <c r="S44" s="201"/>
      <c r="T44" s="189" t="str">
        <f t="shared" si="0"/>
        <v/>
      </c>
      <c r="U44" s="190" t="str">
        <f t="shared" si="1"/>
        <v/>
      </c>
      <c r="V44" s="191" t="str">
        <f t="shared" si="2"/>
        <v/>
      </c>
      <c r="W44" s="192" t="str">
        <f t="shared" si="3"/>
        <v/>
      </c>
      <c r="X44" s="193" t="str">
        <f t="shared" si="4"/>
        <v/>
      </c>
      <c r="Y44" s="193" t="str">
        <f t="shared" si="8"/>
        <v/>
      </c>
      <c r="Z44" s="193" t="str">
        <f t="shared" si="8"/>
        <v/>
      </c>
      <c r="AA44" s="194">
        <f t="shared" si="5"/>
        <v>0</v>
      </c>
      <c r="AB44" s="193" t="str">
        <f t="shared" si="9"/>
        <v/>
      </c>
      <c r="AC44" s="193" t="str">
        <f t="shared" si="6"/>
        <v/>
      </c>
      <c r="AD44" s="193" t="str">
        <f t="shared" si="7"/>
        <v/>
      </c>
      <c r="AE44" s="193" t="str">
        <f t="shared" si="10"/>
        <v/>
      </c>
    </row>
    <row r="45" spans="1:31" ht="16.5" x14ac:dyDescent="0.2">
      <c r="A45" s="195">
        <v>36</v>
      </c>
      <c r="B45" s="204"/>
      <c r="C45" s="202"/>
      <c r="D45" s="198"/>
      <c r="E45" s="199"/>
      <c r="F45" s="200"/>
      <c r="G45" s="201"/>
      <c r="H45" s="198"/>
      <c r="I45" s="199"/>
      <c r="J45" s="200"/>
      <c r="K45" s="201"/>
      <c r="L45" s="198"/>
      <c r="M45" s="199"/>
      <c r="N45" s="200"/>
      <c r="O45" s="201"/>
      <c r="P45" s="198"/>
      <c r="Q45" s="199"/>
      <c r="R45" s="200"/>
      <c r="S45" s="201"/>
      <c r="T45" s="189" t="str">
        <f t="shared" si="0"/>
        <v/>
      </c>
      <c r="U45" s="190" t="str">
        <f t="shared" si="1"/>
        <v/>
      </c>
      <c r="V45" s="191" t="str">
        <f t="shared" si="2"/>
        <v/>
      </c>
      <c r="W45" s="192" t="str">
        <f t="shared" si="3"/>
        <v/>
      </c>
      <c r="X45" s="193" t="str">
        <f t="shared" si="4"/>
        <v/>
      </c>
      <c r="Y45" s="193" t="str">
        <f t="shared" si="8"/>
        <v/>
      </c>
      <c r="Z45" s="193" t="str">
        <f t="shared" si="8"/>
        <v/>
      </c>
      <c r="AA45" s="194">
        <f t="shared" si="5"/>
        <v>0</v>
      </c>
      <c r="AB45" s="193" t="str">
        <f t="shared" si="9"/>
        <v/>
      </c>
      <c r="AC45" s="193" t="str">
        <f t="shared" si="6"/>
        <v/>
      </c>
      <c r="AD45" s="193" t="str">
        <f t="shared" si="7"/>
        <v/>
      </c>
      <c r="AE45" s="193" t="str">
        <f t="shared" si="10"/>
        <v/>
      </c>
    </row>
    <row r="46" spans="1:31" ht="16.5" x14ac:dyDescent="0.2">
      <c r="A46" s="186">
        <v>37</v>
      </c>
      <c r="B46" s="204"/>
      <c r="C46" s="202"/>
      <c r="D46" s="198"/>
      <c r="E46" s="199"/>
      <c r="F46" s="200"/>
      <c r="G46" s="201"/>
      <c r="H46" s="198"/>
      <c r="I46" s="199"/>
      <c r="J46" s="200"/>
      <c r="K46" s="201"/>
      <c r="L46" s="198"/>
      <c r="M46" s="199"/>
      <c r="N46" s="200"/>
      <c r="O46" s="201"/>
      <c r="P46" s="198"/>
      <c r="Q46" s="199"/>
      <c r="R46" s="200"/>
      <c r="S46" s="201"/>
      <c r="T46" s="189" t="str">
        <f t="shared" si="0"/>
        <v/>
      </c>
      <c r="U46" s="190" t="str">
        <f t="shared" si="1"/>
        <v/>
      </c>
      <c r="V46" s="191" t="str">
        <f t="shared" si="2"/>
        <v/>
      </c>
      <c r="W46" s="192" t="str">
        <f t="shared" si="3"/>
        <v/>
      </c>
      <c r="X46" s="193" t="str">
        <f t="shared" si="4"/>
        <v/>
      </c>
      <c r="Y46" s="193" t="str">
        <f t="shared" si="8"/>
        <v/>
      </c>
      <c r="Z46" s="193" t="str">
        <f t="shared" si="8"/>
        <v/>
      </c>
      <c r="AA46" s="194">
        <f t="shared" si="5"/>
        <v>0</v>
      </c>
      <c r="AB46" s="193" t="str">
        <f t="shared" si="9"/>
        <v/>
      </c>
      <c r="AC46" s="193" t="str">
        <f t="shared" si="6"/>
        <v/>
      </c>
      <c r="AD46" s="193" t="str">
        <f t="shared" si="7"/>
        <v/>
      </c>
      <c r="AE46" s="193" t="str">
        <f t="shared" si="10"/>
        <v/>
      </c>
    </row>
    <row r="47" spans="1:31" ht="16.5" x14ac:dyDescent="0.2">
      <c r="A47" s="195">
        <v>38</v>
      </c>
      <c r="B47" s="204"/>
      <c r="C47" s="202"/>
      <c r="D47" s="198"/>
      <c r="E47" s="199"/>
      <c r="F47" s="200"/>
      <c r="G47" s="201"/>
      <c r="H47" s="198"/>
      <c r="I47" s="199"/>
      <c r="J47" s="200"/>
      <c r="K47" s="201"/>
      <c r="L47" s="198"/>
      <c r="M47" s="199"/>
      <c r="N47" s="200"/>
      <c r="O47" s="201"/>
      <c r="P47" s="198"/>
      <c r="Q47" s="199"/>
      <c r="R47" s="200"/>
      <c r="S47" s="201"/>
      <c r="T47" s="189" t="str">
        <f t="shared" si="0"/>
        <v/>
      </c>
      <c r="U47" s="190" t="str">
        <f t="shared" si="1"/>
        <v/>
      </c>
      <c r="V47" s="191" t="str">
        <f t="shared" si="2"/>
        <v/>
      </c>
      <c r="W47" s="192" t="str">
        <f t="shared" si="3"/>
        <v/>
      </c>
      <c r="X47" s="193" t="str">
        <f t="shared" si="4"/>
        <v/>
      </c>
      <c r="Y47" s="193" t="str">
        <f t="shared" si="8"/>
        <v/>
      </c>
      <c r="Z47" s="193" t="str">
        <f t="shared" si="8"/>
        <v/>
      </c>
      <c r="AA47" s="194">
        <f t="shared" si="5"/>
        <v>0</v>
      </c>
      <c r="AB47" s="193" t="str">
        <f t="shared" si="9"/>
        <v/>
      </c>
      <c r="AC47" s="193" t="str">
        <f t="shared" si="6"/>
        <v/>
      </c>
      <c r="AD47" s="193" t="str">
        <f t="shared" si="7"/>
        <v/>
      </c>
      <c r="AE47" s="193" t="str">
        <f t="shared" si="10"/>
        <v/>
      </c>
    </row>
    <row r="48" spans="1:31" ht="16.5" x14ac:dyDescent="0.2">
      <c r="A48" s="195">
        <v>39</v>
      </c>
      <c r="B48" s="204"/>
      <c r="C48" s="202"/>
      <c r="D48" s="198"/>
      <c r="E48" s="199"/>
      <c r="F48" s="200"/>
      <c r="G48" s="201"/>
      <c r="H48" s="198"/>
      <c r="I48" s="199"/>
      <c r="J48" s="200"/>
      <c r="K48" s="201"/>
      <c r="L48" s="198"/>
      <c r="M48" s="199"/>
      <c r="N48" s="200"/>
      <c r="O48" s="201"/>
      <c r="P48" s="198"/>
      <c r="Q48" s="199"/>
      <c r="R48" s="200"/>
      <c r="S48" s="201"/>
      <c r="T48" s="189" t="str">
        <f t="shared" si="0"/>
        <v/>
      </c>
      <c r="U48" s="190" t="str">
        <f t="shared" si="1"/>
        <v/>
      </c>
      <c r="V48" s="191" t="str">
        <f t="shared" si="2"/>
        <v/>
      </c>
      <c r="W48" s="192" t="str">
        <f t="shared" si="3"/>
        <v/>
      </c>
      <c r="X48" s="193" t="str">
        <f t="shared" si="4"/>
        <v/>
      </c>
      <c r="Y48" s="193" t="str">
        <f t="shared" si="8"/>
        <v/>
      </c>
      <c r="Z48" s="193" t="str">
        <f t="shared" si="8"/>
        <v/>
      </c>
      <c r="AA48" s="194">
        <f t="shared" si="5"/>
        <v>0</v>
      </c>
      <c r="AB48" s="193" t="str">
        <f t="shared" si="9"/>
        <v/>
      </c>
      <c r="AC48" s="193" t="str">
        <f t="shared" si="6"/>
        <v/>
      </c>
      <c r="AD48" s="193" t="str">
        <f t="shared" si="7"/>
        <v/>
      </c>
      <c r="AE48" s="193" t="str">
        <f t="shared" si="10"/>
        <v/>
      </c>
    </row>
    <row r="49" spans="1:31" ht="17.25" thickBot="1" x14ac:dyDescent="0.25">
      <c r="A49" s="205">
        <v>40</v>
      </c>
      <c r="B49" s="206"/>
      <c r="C49" s="207"/>
      <c r="D49" s="208"/>
      <c r="E49" s="209"/>
      <c r="F49" s="210"/>
      <c r="G49" s="211"/>
      <c r="H49" s="208"/>
      <c r="I49" s="209"/>
      <c r="J49" s="210"/>
      <c r="K49" s="211"/>
      <c r="L49" s="208"/>
      <c r="M49" s="209"/>
      <c r="N49" s="210"/>
      <c r="O49" s="211"/>
      <c r="P49" s="208"/>
      <c r="Q49" s="209"/>
      <c r="R49" s="210"/>
      <c r="S49" s="211"/>
      <c r="T49" s="212" t="str">
        <f t="shared" si="0"/>
        <v/>
      </c>
      <c r="U49" s="213" t="str">
        <f t="shared" si="1"/>
        <v/>
      </c>
      <c r="V49" s="214" t="str">
        <f t="shared" si="2"/>
        <v/>
      </c>
      <c r="W49" s="215" t="str">
        <f t="shared" si="3"/>
        <v/>
      </c>
      <c r="X49" s="193" t="str">
        <f t="shared" si="4"/>
        <v/>
      </c>
      <c r="Y49" s="193" t="str">
        <f t="shared" si="8"/>
        <v/>
      </c>
      <c r="Z49" s="193" t="str">
        <f t="shared" si="8"/>
        <v/>
      </c>
      <c r="AA49" s="194">
        <f t="shared" si="5"/>
        <v>0</v>
      </c>
      <c r="AB49" s="193" t="str">
        <f t="shared" si="9"/>
        <v/>
      </c>
      <c r="AC49" s="193" t="str">
        <f t="shared" si="6"/>
        <v/>
      </c>
      <c r="AD49" s="193" t="str">
        <f t="shared" si="7"/>
        <v/>
      </c>
      <c r="AE49" s="193" t="str">
        <f t="shared" si="10"/>
        <v/>
      </c>
    </row>
    <row r="50" spans="1:31" ht="16.5" thickTop="1" x14ac:dyDescent="0.2">
      <c r="B50" s="216"/>
      <c r="C50" s="217"/>
      <c r="D50" s="218"/>
      <c r="E50" s="219"/>
      <c r="F50" s="218"/>
      <c r="G50" s="219"/>
      <c r="H50" s="218"/>
      <c r="I50" s="219"/>
      <c r="J50" s="218"/>
      <c r="K50" s="219"/>
      <c r="L50" s="218"/>
      <c r="M50" s="219"/>
      <c r="N50" s="218"/>
      <c r="O50" s="219"/>
      <c r="P50" s="218"/>
      <c r="Q50" s="219"/>
      <c r="R50" s="218"/>
      <c r="S50" s="219"/>
      <c r="T50" s="219"/>
      <c r="U50" s="218"/>
      <c r="V50" s="219"/>
      <c r="W50" s="220"/>
    </row>
    <row r="51" spans="1:31" ht="15.75" x14ac:dyDescent="0.2">
      <c r="B51" s="216"/>
      <c r="C51" s="217"/>
      <c r="D51" s="218"/>
      <c r="E51" s="219"/>
      <c r="F51" s="218"/>
      <c r="G51" s="219"/>
      <c r="H51" s="218"/>
      <c r="I51" s="219"/>
      <c r="J51" s="218"/>
      <c r="K51" s="219"/>
      <c r="L51" s="218"/>
      <c r="M51" s="219"/>
      <c r="N51" s="218"/>
      <c r="O51" s="219"/>
      <c r="P51" s="218"/>
      <c r="Q51" s="219"/>
      <c r="R51" s="218"/>
      <c r="S51" s="219"/>
      <c r="T51" s="219"/>
      <c r="U51" s="218"/>
      <c r="V51" s="219"/>
      <c r="W51" s="220"/>
    </row>
    <row r="52" spans="1:31" ht="15.75" x14ac:dyDescent="0.2">
      <c r="B52" s="216"/>
      <c r="C52" s="217"/>
      <c r="D52" s="218"/>
      <c r="E52" s="219"/>
      <c r="F52" s="218"/>
      <c r="G52" s="219"/>
      <c r="H52" s="218"/>
      <c r="I52" s="219"/>
      <c r="J52" s="218"/>
      <c r="K52" s="219"/>
      <c r="L52" s="218"/>
      <c r="M52" s="219"/>
      <c r="N52" s="218"/>
      <c r="O52" s="219"/>
      <c r="P52" s="218"/>
      <c r="Q52" s="219"/>
      <c r="R52" s="218"/>
      <c r="S52" s="219"/>
      <c r="T52" s="219"/>
      <c r="U52" s="218"/>
      <c r="V52" s="219"/>
      <c r="W52" s="220"/>
    </row>
    <row r="53" spans="1:31" ht="15.75" x14ac:dyDescent="0.2">
      <c r="B53" s="216"/>
      <c r="C53" s="217"/>
      <c r="D53" s="218"/>
      <c r="E53" s="219"/>
      <c r="F53" s="218"/>
      <c r="G53" s="219"/>
      <c r="H53" s="218"/>
      <c r="I53" s="219"/>
      <c r="J53" s="218"/>
      <c r="K53" s="219"/>
      <c r="L53" s="218"/>
      <c r="M53" s="219"/>
      <c r="N53" s="218"/>
      <c r="O53" s="219"/>
      <c r="P53" s="218"/>
      <c r="Q53" s="219"/>
      <c r="R53" s="218"/>
      <c r="S53" s="219"/>
      <c r="T53" s="219"/>
      <c r="U53" s="218"/>
      <c r="V53" s="219"/>
      <c r="W53" s="220"/>
    </row>
  </sheetData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D5:E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C432E384-3CAD-467D-B46A-233D2E811D8F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14</vt:i4>
      </vt:variant>
    </vt:vector>
  </HeadingPairs>
  <TitlesOfParts>
    <vt:vector size="22" baseType="lpstr">
      <vt:lpstr>Masteri 1. kolo</vt:lpstr>
      <vt:lpstr>Masteri 2. kolo</vt:lpstr>
      <vt:lpstr>Masteri 3. kolo</vt:lpstr>
      <vt:lpstr>Masteri 2026</vt:lpstr>
      <vt:lpstr>Veterani 1. kolo</vt:lpstr>
      <vt:lpstr>Veterani 2. kolo</vt:lpstr>
      <vt:lpstr>Veterani 3. kolo</vt:lpstr>
      <vt:lpstr>Veterani 2026</vt:lpstr>
      <vt:lpstr>'Masteri 1. kolo'!Ispis_naslova</vt:lpstr>
      <vt:lpstr>'Masteri 2. kolo'!Ispis_naslova</vt:lpstr>
      <vt:lpstr>'Masteri 3. kolo'!Ispis_naslova</vt:lpstr>
      <vt:lpstr>'Veterani 1. kolo'!Ispis_naslova</vt:lpstr>
      <vt:lpstr>'Veterani 2. kolo'!Ispis_naslova</vt:lpstr>
      <vt:lpstr>'Veterani 3. kolo'!Ispis_naslova</vt:lpstr>
      <vt:lpstr>'Masteri 1. kolo'!Podrucje_ispisa</vt:lpstr>
      <vt:lpstr>'Masteri 2. kolo'!Podrucje_ispisa</vt:lpstr>
      <vt:lpstr>'Masteri 2026'!Podrucje_ispisa</vt:lpstr>
      <vt:lpstr>'Masteri 3. kolo'!Podrucje_ispisa</vt:lpstr>
      <vt:lpstr>'Veterani 1. kolo'!Podrucje_ispisa</vt:lpstr>
      <vt:lpstr>'Veterani 2. kolo'!Podrucje_ispisa</vt:lpstr>
      <vt:lpstr>'Veterani 2026'!Podrucje_ispisa</vt:lpstr>
      <vt:lpstr>'Veterani 3. kolo'!Podrucje_ispisa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2026-06-29T12:19:10Z</dcterms:modified>
</cp:coreProperties>
</file>